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2022\Закупки\Конкурентные закупки\32 закупка 11.2022 (поставка оборудования Александровск)\"/>
    </mc:Choice>
  </mc:AlternateContent>
  <bookViews>
    <workbookView xWindow="22935" yWindow="-105" windowWidth="30930" windowHeight="1689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4" i="1" l="1"/>
  <c r="K17" i="1"/>
  <c r="H17" i="1"/>
  <c r="I17" i="1"/>
  <c r="J17" i="1" s="1"/>
  <c r="I4" i="1"/>
  <c r="H4" i="1"/>
  <c r="G18" i="1"/>
  <c r="F18" i="1"/>
  <c r="E18" i="1" l="1"/>
  <c r="E16" i="1"/>
  <c r="E15" i="1"/>
  <c r="K15" i="1" s="1"/>
  <c r="H15" i="1" l="1"/>
  <c r="I15" i="1" s="1"/>
  <c r="J15" i="1" s="1"/>
  <c r="K19" i="1"/>
  <c r="J4" i="1"/>
  <c r="H5" i="1"/>
  <c r="I5" i="1" s="1"/>
  <c r="J5" i="1" s="1"/>
  <c r="K5" i="1"/>
  <c r="H6" i="1"/>
  <c r="I6" i="1" s="1"/>
  <c r="J6" i="1" s="1"/>
  <c r="K6" i="1"/>
  <c r="H7" i="1"/>
  <c r="I7" i="1" s="1"/>
  <c r="J7" i="1" s="1"/>
  <c r="K7" i="1"/>
  <c r="H8" i="1"/>
  <c r="I8" i="1" s="1"/>
  <c r="J8" i="1" s="1"/>
  <c r="K8" i="1"/>
  <c r="H9" i="1"/>
  <c r="I9" i="1" s="1"/>
  <c r="J9" i="1" s="1"/>
  <c r="K9" i="1"/>
  <c r="H10" i="1"/>
  <c r="I10" i="1" s="1"/>
  <c r="J10" i="1" s="1"/>
  <c r="K10" i="1"/>
  <c r="H11" i="1"/>
  <c r="I11" i="1" s="1"/>
  <c r="J11" i="1" s="1"/>
  <c r="K11" i="1"/>
  <c r="H12" i="1"/>
  <c r="I12" i="1" s="1"/>
  <c r="J12" i="1" s="1"/>
  <c r="K12" i="1"/>
  <c r="H13" i="1"/>
  <c r="I13" i="1" s="1"/>
  <c r="J13" i="1" s="1"/>
  <c r="K13" i="1"/>
  <c r="H14" i="1"/>
  <c r="I14" i="1" s="1"/>
  <c r="J14" i="1" s="1"/>
  <c r="K14" i="1"/>
  <c r="H16" i="1"/>
  <c r="I16" i="1" s="1"/>
  <c r="J16" i="1" s="1"/>
  <c r="K16" i="1"/>
  <c r="K18" i="1" l="1"/>
  <c r="H18" i="1"/>
  <c r="I18" i="1" s="1"/>
  <c r="J18" i="1" s="1"/>
</calcChain>
</file>

<file path=xl/sharedStrings.xml><?xml version="1.0" encoding="utf-8"?>
<sst xmlns="http://schemas.openxmlformats.org/spreadsheetml/2006/main" count="58" uniqueCount="43">
  <si>
    <t>Объект закупки</t>
  </si>
  <si>
    <t>Ед. изм</t>
  </si>
  <si>
    <t>Кол-во</t>
  </si>
  <si>
    <t>Средняя арифметическая цена</t>
  </si>
  <si>
    <t>№</t>
  </si>
  <si>
    <t>Среднее Квдртичное отлонение</t>
  </si>
  <si>
    <r>
      <t>Коэффициент вариации цен V (%) (</t>
    </r>
    <r>
      <rPr>
        <i/>
        <sz val="11"/>
        <color theme="1"/>
        <rFont val="Times New Roman"/>
        <family val="1"/>
        <charset val="204"/>
      </rPr>
      <t>не должен превышать 33%</t>
    </r>
    <r>
      <rPr>
        <sz val="11"/>
        <color theme="1"/>
        <rFont val="Times New Roman"/>
        <family val="1"/>
        <charset val="204"/>
      </rPr>
      <t>)</t>
    </r>
  </si>
  <si>
    <t>Коммерческое  предложение №1</t>
  </si>
  <si>
    <t>Коммерческое  предложение №2</t>
  </si>
  <si>
    <t>Коммерческое  предложение №3</t>
  </si>
  <si>
    <t>Расчет НМЦД</t>
  </si>
  <si>
    <t>шт.</t>
  </si>
  <si>
    <t xml:space="preserve">Урна </t>
  </si>
  <si>
    <t>Итого: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</si>
  <si>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</si>
  <si>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</si>
  <si>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</si>
  <si>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</si>
  <si>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</si>
  <si>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</si>
  <si>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</si>
  <si>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</si>
  <si>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</si>
  <si>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</si>
  <si>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</si>
  <si>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</si>
  <si>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</si>
  <si>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</si>
  <si>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Директор АНО «Центр городского развития Мурманской области»</t>
  </si>
  <si>
    <t>__________ В.А. Миронова</t>
  </si>
  <si>
    <t>Детский игровой комплекс</t>
  </si>
  <si>
    <t>Спортивное оборудование</t>
  </si>
  <si>
    <t>Спортивный комплекс</t>
  </si>
  <si>
    <t>Композиция для игры с песком и водой</t>
  </si>
  <si>
    <t>Вертушка</t>
  </si>
  <si>
    <t>Качели</t>
  </si>
  <si>
    <t>Стойка регулируемая с профессиональным
щитом из оргстекла и усиленным
кольцом</t>
  </si>
  <si>
    <t>Четыре разноуровневых турника, турник
хватом «молоток», шведская стенка, рукоход, брусья для отжиманий, гимнастические
кольца, перекладина, вертикальная стойка и наклонная лавка для упражнений на пресс</t>
  </si>
  <si>
    <t>Скамейка «Тип 1»</t>
  </si>
  <si>
    <t>Скамейка «Тип 2»</t>
  </si>
  <si>
    <t>Доставка</t>
  </si>
  <si>
    <t xml:space="preserve">усл. ед. </t>
  </si>
  <si>
    <t>поставка детского игрового и спортивного оборудования (02.11.2022)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</si>
</sst>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/>
    <xf numFmtId="4" fontId="3" fillId="0" borderId="0" xfId="0" applyNumberFormat="1" applyFont="1"/>
    <xf numFmtId="4" fontId="0" fillId="0" borderId="0" xfId="0" applyNumberFormat="1"/>
    <xf numFmtId="49" fontId="3" fillId="0" borderId="0" xfId="0" applyNumberFormat="1" applyFont="1"/>
    <xf numFmtId="49" fontId="0" fillId="0" borderId="0" xfId="0" applyNumberFormat="1"/>
    <xf numFmtId="4" fontId="3" fillId="0" borderId="2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wrapText="1"/>
    </xf>
    <xf numFmtId="4" fontId="2" fillId="0" borderId="0" xfId="0" applyNumberFormat="1" applyFont="1" applyAlignment="1">
      <alignment horizontal="right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4" fontId="5" fillId="0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wrapText="1"/>
    </xf>
    <xf numFmtId="4" fontId="3" fillId="0" borderId="0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horizontal="right" vertical="center"/>
    </xf>
    <xf numFmtId="49" fontId="1" fillId="0" borderId="1" xfId="0" applyNumberFormat="1" applyFont="1" applyBorder="1" applyAlignment="1">
      <alignment horizontal="right" vertical="center"/>
    </xf>
    <xf numFmtId="49" fontId="1" fillId="0" borderId="3" xfId="0" applyNumberFormat="1" applyFont="1" applyBorder="1" applyAlignment="1">
      <alignment horizontal="right" vertical="center"/>
    </xf>
    <xf numFmtId="49" fontId="3" fillId="0" borderId="5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zoomScaleNormal="100" workbookViewId="0">
      <selection activeCell="G1" sqref="G1:K1"/>
    </sheetView>
  </sheetViews>
  <sheetFormatPr defaultRowHeight="15" x14ac:dyDescent="0.25"/>
  <cols>
    <col min="1" max="1" width="8.140625" style="5" customWidth="1"/>
    <col min="2" max="2" width="45" customWidth="1"/>
    <col min="3" max="3" width="12.7109375" customWidth="1"/>
    <col min="5" max="6" width="17.7109375" style="3" customWidth="1"/>
    <col min="7" max="8" width="17.140625" style="3" customWidth="1"/>
    <col min="9" max="9" width="16.7109375" style="3" customWidth="1"/>
    <col min="10" max="10" width="20.7109375" style="3" customWidth="1"/>
    <col min="11" max="11" width="16.140625" style="3" customWidth="1"/>
    <col min="12" max="12" width="12.42578125" bestFit="1" customWidth="1"/>
    <col min="13" max="13" width="11.42578125" bestFit="1" customWidth="1"/>
  </cols>
  <sheetData>
    <row r="1" spans="1:13" ht="106.5" customHeight="1" x14ac:dyDescent="0.25">
      <c r="A1" s="16"/>
      <c r="B1" s="17"/>
      <c r="C1" s="17"/>
      <c r="D1" s="17"/>
      <c r="E1" s="18"/>
      <c r="F1" s="18"/>
      <c r="G1" s="23" t="s">
        <v>42</v>
      </c>
      <c r="H1" s="23"/>
      <c r="I1" s="23"/>
      <c r="J1" s="23"/>
      <c r="K1" s="23"/>
    </row>
    <row r="2" spans="1:13" ht="60.75" customHeight="1" x14ac:dyDescent="0.25">
      <c r="A2" s="22" t="s">
        <v>4</v>
      </c>
      <c r="B2" s="25" t="s">
        <v>0</v>
      </c>
      <c r="C2" s="25" t="s">
        <v>1</v>
      </c>
      <c r="D2" s="25" t="s">
        <v>2</v>
      </c>
      <c r="E2" s="26" t="s">
        <v>7</v>
      </c>
      <c r="F2" s="26" t="s">
        <v>8</v>
      </c>
      <c r="G2" s="26" t="s">
        <v>9</v>
      </c>
      <c r="H2" s="26" t="s">
        <v>3</v>
      </c>
      <c r="I2" s="26" t="s">
        <v>5</v>
      </c>
      <c r="J2" s="26" t="s">
        <v>6</v>
      </c>
      <c r="K2" s="26" t="s">
        <v>10</v>
      </c>
    </row>
    <row r="3" spans="1:13" x14ac:dyDescent="0.25">
      <c r="A3" s="22"/>
      <c r="B3" s="25"/>
      <c r="C3" s="25"/>
      <c r="D3" s="25"/>
      <c r="E3" s="26"/>
      <c r="F3" s="26"/>
      <c r="G3" s="26"/>
      <c r="H3" s="26"/>
      <c r="I3" s="26"/>
      <c r="J3" s="26"/>
      <c r="K3" s="26"/>
    </row>
    <row r="4" spans="1:13" ht="15.75" x14ac:dyDescent="0.25">
      <c r="A4" s="13" t="s">
        <v>14</v>
      </c>
      <c r="B4" s="14" t="s">
        <v>30</v>
      </c>
      <c r="C4" s="15" t="s">
        <v>11</v>
      </c>
      <c r="D4" s="15">
        <v>1</v>
      </c>
      <c r="E4" s="9">
        <v>6705000</v>
      </c>
      <c r="F4" s="9">
        <v>8195000</v>
      </c>
      <c r="G4" s="9">
        <v>7450000</v>
      </c>
      <c r="H4" s="9">
        <f>AVERAGE(E4:G4)</f>
        <v>7450000</v>
      </c>
      <c r="I4" s="10">
        <f>SQRT(((SUM((POWER(E4-H4,2)),(POWER(F4-H4,2)),(POWER(G4-H4,2)))/(COLUMNS(E4:G4)-1))))</f>
        <v>745000</v>
      </c>
      <c r="J4" s="11">
        <f t="shared" ref="J4:J17" si="0">I4/H4*100</f>
        <v>10</v>
      </c>
      <c r="K4" s="9">
        <f>AVERAGE(E4:G4)</f>
        <v>7450000</v>
      </c>
      <c r="M4" s="3"/>
    </row>
    <row r="5" spans="1:13" ht="15.75" x14ac:dyDescent="0.25">
      <c r="A5" s="13" t="s">
        <v>15</v>
      </c>
      <c r="B5" s="14" t="s">
        <v>31</v>
      </c>
      <c r="C5" s="15" t="s">
        <v>11</v>
      </c>
      <c r="D5" s="15">
        <v>1</v>
      </c>
      <c r="E5" s="9">
        <v>253610</v>
      </c>
      <c r="F5" s="9">
        <v>309968</v>
      </c>
      <c r="G5" s="9">
        <v>281789</v>
      </c>
      <c r="H5" s="9">
        <f t="shared" ref="H5:H16" si="1">AVERAGE(E5:G5)</f>
        <v>281789</v>
      </c>
      <c r="I5" s="10">
        <f t="shared" ref="I5:I16" si="2">SQRT(((SUM((POWER(E5-H5,2)),(POWER(F5-H5,2)),(POWER(G5-H5,2)))/(COLUMNS(E5:G5)-1))))</f>
        <v>28179</v>
      </c>
      <c r="J5" s="11">
        <f t="shared" si="0"/>
        <v>10.000035487545645</v>
      </c>
      <c r="K5" s="9">
        <f t="shared" ref="K5:K16" si="3">AVERAGE(E5:G5)</f>
        <v>281789</v>
      </c>
      <c r="M5" s="3"/>
    </row>
    <row r="6" spans="1:13" ht="15.75" x14ac:dyDescent="0.25">
      <c r="A6" s="13" t="s">
        <v>17</v>
      </c>
      <c r="B6" s="14" t="s">
        <v>32</v>
      </c>
      <c r="C6" s="15" t="s">
        <v>11</v>
      </c>
      <c r="D6" s="15">
        <v>1</v>
      </c>
      <c r="E6" s="9">
        <v>1356691</v>
      </c>
      <c r="F6" s="9">
        <v>1658177</v>
      </c>
      <c r="G6" s="9">
        <v>1507434</v>
      </c>
      <c r="H6" s="9">
        <f t="shared" si="1"/>
        <v>1507434</v>
      </c>
      <c r="I6" s="10">
        <f t="shared" si="2"/>
        <v>150743</v>
      </c>
      <c r="J6" s="11">
        <f t="shared" si="0"/>
        <v>9.9999734648415792</v>
      </c>
      <c r="K6" s="9">
        <f t="shared" si="3"/>
        <v>1507434</v>
      </c>
      <c r="M6" s="3"/>
    </row>
    <row r="7" spans="1:13" ht="15.75" x14ac:dyDescent="0.25">
      <c r="A7" s="13" t="s">
        <v>16</v>
      </c>
      <c r="B7" s="14" t="s">
        <v>33</v>
      </c>
      <c r="C7" s="15" t="s">
        <v>11</v>
      </c>
      <c r="D7" s="15">
        <v>1</v>
      </c>
      <c r="E7" s="9">
        <v>183885</v>
      </c>
      <c r="F7" s="9">
        <v>224748</v>
      </c>
      <c r="G7" s="9">
        <v>204316</v>
      </c>
      <c r="H7" s="9">
        <f t="shared" si="1"/>
        <v>204316.33333333334</v>
      </c>
      <c r="I7" s="10">
        <f t="shared" si="2"/>
        <v>20431.500002039335</v>
      </c>
      <c r="J7" s="11">
        <f t="shared" si="0"/>
        <v>9.9999347427139931</v>
      </c>
      <c r="K7" s="9">
        <f t="shared" si="3"/>
        <v>204316.33333333334</v>
      </c>
      <c r="M7" s="3"/>
    </row>
    <row r="8" spans="1:13" ht="15.75" x14ac:dyDescent="0.25">
      <c r="A8" s="13" t="s">
        <v>18</v>
      </c>
      <c r="B8" s="14" t="s">
        <v>34</v>
      </c>
      <c r="C8" s="15" t="s">
        <v>11</v>
      </c>
      <c r="D8" s="15">
        <v>1</v>
      </c>
      <c r="E8" s="9">
        <v>183885</v>
      </c>
      <c r="F8" s="9">
        <v>224748</v>
      </c>
      <c r="G8" s="9">
        <v>204316</v>
      </c>
      <c r="H8" s="9">
        <f t="shared" si="1"/>
        <v>204316.33333333334</v>
      </c>
      <c r="I8" s="10">
        <f t="shared" si="2"/>
        <v>20431.500002039335</v>
      </c>
      <c r="J8" s="11">
        <f t="shared" si="0"/>
        <v>9.9999347427139931</v>
      </c>
      <c r="K8" s="9">
        <f t="shared" si="3"/>
        <v>204316.33333333334</v>
      </c>
      <c r="M8" s="3"/>
    </row>
    <row r="9" spans="1:13" ht="15.75" x14ac:dyDescent="0.25">
      <c r="A9" s="13" t="s">
        <v>19</v>
      </c>
      <c r="B9" s="14" t="s">
        <v>35</v>
      </c>
      <c r="C9" s="15" t="s">
        <v>11</v>
      </c>
      <c r="D9" s="15">
        <v>1</v>
      </c>
      <c r="E9" s="9">
        <v>599661</v>
      </c>
      <c r="F9" s="9">
        <v>732919</v>
      </c>
      <c r="G9" s="9">
        <v>666290</v>
      </c>
      <c r="H9" s="9">
        <f t="shared" si="1"/>
        <v>666290</v>
      </c>
      <c r="I9" s="10">
        <f t="shared" si="2"/>
        <v>66629</v>
      </c>
      <c r="J9" s="12">
        <f t="shared" si="0"/>
        <v>10</v>
      </c>
      <c r="K9" s="9">
        <f t="shared" si="3"/>
        <v>666290</v>
      </c>
      <c r="M9" s="3"/>
    </row>
    <row r="10" spans="1:13" ht="45" x14ac:dyDescent="0.25">
      <c r="A10" s="13" t="s">
        <v>20</v>
      </c>
      <c r="B10" s="14" t="s">
        <v>36</v>
      </c>
      <c r="C10" s="15" t="s">
        <v>11</v>
      </c>
      <c r="D10" s="15">
        <v>1</v>
      </c>
      <c r="E10" s="9">
        <v>80550</v>
      </c>
      <c r="F10" s="9">
        <v>98450</v>
      </c>
      <c r="G10" s="9">
        <v>89500</v>
      </c>
      <c r="H10" s="9">
        <f t="shared" si="1"/>
        <v>89500</v>
      </c>
      <c r="I10" s="10">
        <f t="shared" si="2"/>
        <v>8950</v>
      </c>
      <c r="J10" s="11">
        <f t="shared" si="0"/>
        <v>10</v>
      </c>
      <c r="K10" s="9">
        <f t="shared" si="3"/>
        <v>89500</v>
      </c>
      <c r="M10" s="3"/>
    </row>
    <row r="11" spans="1:13" ht="75" x14ac:dyDescent="0.25">
      <c r="A11" s="13" t="s">
        <v>21</v>
      </c>
      <c r="B11" s="14" t="s">
        <v>37</v>
      </c>
      <c r="C11" s="15" t="s">
        <v>11</v>
      </c>
      <c r="D11" s="15">
        <v>1</v>
      </c>
      <c r="E11" s="9">
        <v>678870</v>
      </c>
      <c r="F11" s="9">
        <v>829730</v>
      </c>
      <c r="G11" s="9">
        <v>754300</v>
      </c>
      <c r="H11" s="9">
        <f t="shared" si="1"/>
        <v>754300</v>
      </c>
      <c r="I11" s="10">
        <f t="shared" si="2"/>
        <v>75430</v>
      </c>
      <c r="J11" s="11">
        <f t="shared" si="0"/>
        <v>10</v>
      </c>
      <c r="K11" s="9">
        <f t="shared" si="3"/>
        <v>754300</v>
      </c>
      <c r="M11" s="3"/>
    </row>
    <row r="12" spans="1:13" ht="15.75" x14ac:dyDescent="0.25">
      <c r="A12" s="13" t="s">
        <v>22</v>
      </c>
      <c r="B12" s="14" t="s">
        <v>32</v>
      </c>
      <c r="C12" s="15" t="s">
        <v>11</v>
      </c>
      <c r="D12" s="15">
        <v>1</v>
      </c>
      <c r="E12" s="9">
        <v>1511550</v>
      </c>
      <c r="F12" s="9">
        <v>1847450</v>
      </c>
      <c r="G12" s="9">
        <v>1679500</v>
      </c>
      <c r="H12" s="9">
        <f t="shared" si="1"/>
        <v>1679500</v>
      </c>
      <c r="I12" s="10">
        <f t="shared" si="2"/>
        <v>167950</v>
      </c>
      <c r="J12" s="11">
        <f t="shared" si="0"/>
        <v>10</v>
      </c>
      <c r="K12" s="9">
        <f t="shared" si="3"/>
        <v>1679500</v>
      </c>
      <c r="M12" s="3"/>
    </row>
    <row r="13" spans="1:13" ht="30" customHeight="1" x14ac:dyDescent="0.25">
      <c r="A13" s="13" t="s">
        <v>23</v>
      </c>
      <c r="B13" s="14" t="s">
        <v>35</v>
      </c>
      <c r="C13" s="15" t="s">
        <v>11</v>
      </c>
      <c r="D13" s="15">
        <v>4</v>
      </c>
      <c r="E13" s="9">
        <v>1654660</v>
      </c>
      <c r="F13" s="9">
        <v>2022360</v>
      </c>
      <c r="G13" s="9">
        <v>1838512</v>
      </c>
      <c r="H13" s="9">
        <f t="shared" si="1"/>
        <v>1838510.6666666667</v>
      </c>
      <c r="I13" s="10">
        <f t="shared" si="2"/>
        <v>183850.00000362613</v>
      </c>
      <c r="J13" s="11">
        <f t="shared" si="0"/>
        <v>9.9999419822218112</v>
      </c>
      <c r="K13" s="9">
        <f t="shared" si="3"/>
        <v>1838510.6666666667</v>
      </c>
      <c r="M13" s="3"/>
    </row>
    <row r="14" spans="1:13" ht="27" customHeight="1" x14ac:dyDescent="0.25">
      <c r="A14" s="13" t="s">
        <v>24</v>
      </c>
      <c r="B14" s="14" t="s">
        <v>12</v>
      </c>
      <c r="C14" s="15" t="s">
        <v>11</v>
      </c>
      <c r="D14" s="15">
        <v>12</v>
      </c>
      <c r="E14" s="9">
        <v>339468</v>
      </c>
      <c r="F14" s="9">
        <v>414912</v>
      </c>
      <c r="G14" s="9">
        <v>377196</v>
      </c>
      <c r="H14" s="9">
        <f t="shared" si="1"/>
        <v>377192</v>
      </c>
      <c r="I14" s="10">
        <f t="shared" si="2"/>
        <v>37722.000159058371</v>
      </c>
      <c r="J14" s="11">
        <f t="shared" si="0"/>
        <v>10.000742369683973</v>
      </c>
      <c r="K14" s="9">
        <f t="shared" si="3"/>
        <v>377192</v>
      </c>
      <c r="M14" s="3"/>
    </row>
    <row r="15" spans="1:13" ht="30.75" customHeight="1" x14ac:dyDescent="0.25">
      <c r="A15" s="13" t="s">
        <v>25</v>
      </c>
      <c r="B15" s="14" t="s">
        <v>38</v>
      </c>
      <c r="C15" s="15" t="s">
        <v>11</v>
      </c>
      <c r="D15" s="15">
        <v>6</v>
      </c>
      <c r="E15" s="9">
        <f>66825*D15</f>
        <v>400950</v>
      </c>
      <c r="F15" s="9">
        <v>490050</v>
      </c>
      <c r="G15" s="9">
        <v>445500</v>
      </c>
      <c r="H15" s="9">
        <f t="shared" ref="H15" si="4">AVERAGE(E15:G15)</f>
        <v>445500</v>
      </c>
      <c r="I15" s="10">
        <f t="shared" ref="I15" si="5">SQRT(((SUM((POWER(E15-H15,2)),(POWER(F15-H15,2)),(POWER(G15-H15,2)))/(COLUMNS(E15:G15)-1))))</f>
        <v>44550</v>
      </c>
      <c r="J15" s="11">
        <f t="shared" ref="J15" si="6">I15/H15*100</f>
        <v>10</v>
      </c>
      <c r="K15" s="9">
        <f t="shared" ref="K15" si="7">AVERAGE(E15:G15)</f>
        <v>445500</v>
      </c>
      <c r="M15" s="3"/>
    </row>
    <row r="16" spans="1:13" ht="15.75" x14ac:dyDescent="0.25">
      <c r="A16" s="13" t="s">
        <v>26</v>
      </c>
      <c r="B16" s="14" t="s">
        <v>39</v>
      </c>
      <c r="C16" s="15" t="s">
        <v>11</v>
      </c>
      <c r="D16" s="15">
        <v>8</v>
      </c>
      <c r="E16" s="9">
        <f>31853*D16</f>
        <v>254824</v>
      </c>
      <c r="F16" s="9">
        <v>319456</v>
      </c>
      <c r="G16" s="9">
        <v>283144</v>
      </c>
      <c r="H16" s="9">
        <f t="shared" si="1"/>
        <v>285808</v>
      </c>
      <c r="I16" s="10">
        <f t="shared" si="2"/>
        <v>32398.248841565495</v>
      </c>
      <c r="J16" s="11">
        <f t="shared" si="0"/>
        <v>11.335668995117524</v>
      </c>
      <c r="K16" s="9">
        <f t="shared" si="3"/>
        <v>285808</v>
      </c>
      <c r="M16" s="3"/>
    </row>
    <row r="17" spans="1:13" ht="15.75" x14ac:dyDescent="0.25">
      <c r="A17" s="13" t="s">
        <v>27</v>
      </c>
      <c r="B17" s="14" t="s">
        <v>40</v>
      </c>
      <c r="C17" s="15" t="s">
        <v>41</v>
      </c>
      <c r="D17" s="15">
        <v>1</v>
      </c>
      <c r="E17" s="9">
        <v>414000</v>
      </c>
      <c r="F17" s="9">
        <v>506000</v>
      </c>
      <c r="G17" s="9">
        <v>460000</v>
      </c>
      <c r="H17" s="9">
        <f>AVERAGE(E17:G17)</f>
        <v>460000</v>
      </c>
      <c r="I17" s="10">
        <f>SQRT(((SUM((POWER(E17-H17,2)),(POWER(F17-H17,2)),(POWER(G17-H17,2)))/(COLUMNS(E17:G17)-1))))</f>
        <v>46000</v>
      </c>
      <c r="J17" s="11">
        <f t="shared" si="0"/>
        <v>10</v>
      </c>
      <c r="K17" s="9">
        <f>AVERAGE(E17:G17)</f>
        <v>460000</v>
      </c>
      <c r="M17" s="3"/>
    </row>
    <row r="18" spans="1:13" x14ac:dyDescent="0.25">
      <c r="A18" s="22" t="s">
        <v>13</v>
      </c>
      <c r="B18" s="22"/>
      <c r="C18" s="22"/>
      <c r="D18" s="22"/>
      <c r="E18" s="9">
        <f>SUM(E4:E17)</f>
        <v>14617604</v>
      </c>
      <c r="F18" s="9">
        <f>SUM(F4:F17)</f>
        <v>17873968</v>
      </c>
      <c r="G18" s="9">
        <f>SUM(G4:G17)</f>
        <v>16241797</v>
      </c>
      <c r="H18" s="9">
        <f t="shared" ref="H18" si="8">AVERAGE(E18:G18)</f>
        <v>16244456.333333334</v>
      </c>
      <c r="I18" s="10">
        <f t="shared" ref="I18" si="9">SQRT(((SUM((POWER(E18-H18,2)),(POWER(F18-H18,2)),(POWER(G18-H18,2)))/(COLUMNS(E18:G18)-1))))</f>
        <v>1628183.6288221097</v>
      </c>
      <c r="J18" s="12">
        <f t="shared" ref="J18" si="10">I18/H18*100</f>
        <v>10.023010899300495</v>
      </c>
      <c r="K18" s="9">
        <f t="shared" ref="K18" si="11">AVERAGE(E18:G18)</f>
        <v>16244456.333333334</v>
      </c>
    </row>
    <row r="19" spans="1:13" ht="15.75" thickBot="1" x14ac:dyDescent="0.3">
      <c r="A19" s="19" t="s">
        <v>13</v>
      </c>
      <c r="B19" s="20"/>
      <c r="C19" s="20"/>
      <c r="D19" s="20"/>
      <c r="E19" s="20"/>
      <c r="F19" s="20"/>
      <c r="G19" s="20"/>
      <c r="H19" s="20"/>
      <c r="I19" s="20"/>
      <c r="J19" s="21"/>
      <c r="K19" s="6">
        <f>AVERAGE(E18:G18)</f>
        <v>16244456.333333334</v>
      </c>
    </row>
    <row r="20" spans="1:13" ht="15.75" customHeight="1" x14ac:dyDescent="0.25">
      <c r="A20" s="4"/>
      <c r="B20" s="1"/>
      <c r="C20" s="1"/>
      <c r="D20" s="1"/>
      <c r="E20" s="2"/>
      <c r="F20" s="2"/>
      <c r="G20" s="24" t="s">
        <v>28</v>
      </c>
      <c r="H20" s="24"/>
      <c r="I20" s="24" t="s">
        <v>29</v>
      </c>
      <c r="J20" s="24"/>
      <c r="K20" s="24"/>
    </row>
    <row r="21" spans="1:13" ht="71.25" customHeight="1" x14ac:dyDescent="0.25">
      <c r="A21" s="4"/>
      <c r="B21" s="1"/>
      <c r="C21" s="1"/>
      <c r="D21" s="1"/>
      <c r="E21" s="2"/>
      <c r="F21" s="2"/>
      <c r="G21" s="24"/>
      <c r="H21" s="24"/>
      <c r="I21" s="24"/>
      <c r="J21" s="24"/>
      <c r="K21" s="24"/>
    </row>
    <row r="22" spans="1:13" ht="15.75" x14ac:dyDescent="0.25">
      <c r="J22" s="7"/>
      <c r="K22" s="8"/>
    </row>
  </sheetData>
  <mergeCells count="16">
    <mergeCell ref="A19:J19"/>
    <mergeCell ref="A2:A3"/>
    <mergeCell ref="G1:K1"/>
    <mergeCell ref="G20:H21"/>
    <mergeCell ref="I20:K21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B2:B3"/>
    <mergeCell ref="A18:D18"/>
  </mergeCells>
  <pageMargins left="0.7" right="0.7" top="0.75" bottom="0.75" header="0.3" footer="0.3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Настенька</dc:creator>
  <cp:lastModifiedBy>User</cp:lastModifiedBy>
  <cp:lastPrinted>2022-10-28T11:47:49Z</cp:lastPrinted>
  <dcterms:created xsi:type="dcterms:W3CDTF">2020-03-30T09:18:46Z</dcterms:created>
  <dcterms:modified xsi:type="dcterms:W3CDTF">2022-11-02T13:47:49Z</dcterms:modified>
</cp:coreProperties>
</file>