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13 закупка 04.2023 Конкурс (Оказание услуг по велопрокату)\Документация на размещение\"/>
    </mc:Choice>
  </mc:AlternateContent>
  <xr:revisionPtr revIDLastSave="0" documentId="13_ncr:1_{3BAF3FA0-FE05-4BCA-97FE-A951C741AA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5" i="1" l="1"/>
  <c r="O15" i="1"/>
  <c r="G15" i="1"/>
  <c r="L15" i="1"/>
  <c r="K15" i="1"/>
  <c r="I15" i="1"/>
  <c r="H15" i="1"/>
  <c r="Q15" i="1" s="1"/>
  <c r="F15" i="1"/>
  <c r="E15" i="1"/>
  <c r="N15" i="1" l="1"/>
  <c r="W5" i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4" i="1"/>
  <c r="X4" i="1"/>
  <c r="Q5" i="1"/>
  <c r="T5" i="1" s="1"/>
  <c r="R5" i="1"/>
  <c r="U5" i="1" s="1"/>
  <c r="Q6" i="1"/>
  <c r="T6" i="1" s="1"/>
  <c r="R6" i="1"/>
  <c r="Q7" i="1"/>
  <c r="R7" i="1"/>
  <c r="Q8" i="1"/>
  <c r="R8" i="1"/>
  <c r="Q9" i="1"/>
  <c r="R9" i="1"/>
  <c r="U9" i="1" s="1"/>
  <c r="Q10" i="1"/>
  <c r="T10" i="1" s="1"/>
  <c r="R10" i="1"/>
  <c r="U10" i="1" s="1"/>
  <c r="Q11" i="1"/>
  <c r="R11" i="1"/>
  <c r="U11" i="1" s="1"/>
  <c r="Q12" i="1"/>
  <c r="R12" i="1"/>
  <c r="U12" i="1" s="1"/>
  <c r="Q13" i="1"/>
  <c r="R13" i="1"/>
  <c r="U13" i="1" s="1"/>
  <c r="Q14" i="1"/>
  <c r="T14" i="1" s="1"/>
  <c r="R14" i="1"/>
  <c r="U14" i="1" s="1"/>
  <c r="Q4" i="1"/>
  <c r="T4" i="1" s="1"/>
  <c r="R4" i="1"/>
  <c r="U4" i="1" s="1"/>
  <c r="O5" i="1"/>
  <c r="O6" i="1"/>
  <c r="O7" i="1"/>
  <c r="O8" i="1"/>
  <c r="O9" i="1"/>
  <c r="O10" i="1"/>
  <c r="O11" i="1"/>
  <c r="O12" i="1"/>
  <c r="O13" i="1"/>
  <c r="O14" i="1"/>
  <c r="N5" i="1"/>
  <c r="N6" i="1"/>
  <c r="N7" i="1"/>
  <c r="N8" i="1"/>
  <c r="N9" i="1"/>
  <c r="N10" i="1"/>
  <c r="N11" i="1"/>
  <c r="N12" i="1"/>
  <c r="N13" i="1"/>
  <c r="N14" i="1"/>
  <c r="O4" i="1"/>
  <c r="N4" i="1"/>
  <c r="T13" i="1" l="1"/>
  <c r="T12" i="1"/>
  <c r="U6" i="1"/>
  <c r="U7" i="1"/>
  <c r="U8" i="1"/>
  <c r="T11" i="1"/>
  <c r="T7" i="1"/>
  <c r="T9" i="1"/>
  <c r="T8" i="1"/>
  <c r="M5" i="1"/>
  <c r="M6" i="1"/>
  <c r="M7" i="1"/>
  <c r="M8" i="1"/>
  <c r="M9" i="1"/>
  <c r="M10" i="1"/>
  <c r="M11" i="1"/>
  <c r="M12" i="1"/>
  <c r="M13" i="1"/>
  <c r="M14" i="1"/>
  <c r="M4" i="1"/>
  <c r="J5" i="1"/>
  <c r="J6" i="1"/>
  <c r="J7" i="1"/>
  <c r="J8" i="1"/>
  <c r="J9" i="1"/>
  <c r="J10" i="1"/>
  <c r="J11" i="1"/>
  <c r="J12" i="1"/>
  <c r="J13" i="1"/>
  <c r="J14" i="1"/>
  <c r="J4" i="1"/>
  <c r="G5" i="1"/>
  <c r="G6" i="1"/>
  <c r="G7" i="1"/>
  <c r="G8" i="1"/>
  <c r="G9" i="1"/>
  <c r="G10" i="1"/>
  <c r="G11" i="1"/>
  <c r="G12" i="1"/>
  <c r="G13" i="1"/>
  <c r="G14" i="1"/>
  <c r="G4" i="1"/>
  <c r="Y4" i="1" l="1"/>
  <c r="S9" i="1"/>
  <c r="Y9" i="1"/>
  <c r="Y8" i="1"/>
  <c r="S4" i="1"/>
  <c r="Y7" i="1"/>
  <c r="S13" i="1"/>
  <c r="Y13" i="1"/>
  <c r="S5" i="1"/>
  <c r="Y5" i="1"/>
  <c r="Y12" i="1"/>
  <c r="Y11" i="1"/>
  <c r="S14" i="1"/>
  <c r="Y14" i="1"/>
  <c r="S10" i="1"/>
  <c r="Y10" i="1"/>
  <c r="S6" i="1"/>
  <c r="Y6" i="1"/>
  <c r="S12" i="1"/>
  <c r="S8" i="1"/>
  <c r="S11" i="1"/>
  <c r="S7" i="1"/>
  <c r="P4" i="1"/>
  <c r="P13" i="1"/>
  <c r="P9" i="1"/>
  <c r="P5" i="1"/>
  <c r="P8" i="1"/>
  <c r="P11" i="1"/>
  <c r="P7" i="1"/>
  <c r="P14" i="1"/>
  <c r="P10" i="1"/>
  <c r="P6" i="1"/>
  <c r="P12" i="1"/>
  <c r="V11" i="1" l="1"/>
  <c r="V6" i="1"/>
  <c r="V4" i="1"/>
  <c r="V14" i="1"/>
  <c r="V5" i="1"/>
  <c r="V10" i="1"/>
  <c r="V13" i="1"/>
  <c r="V7" i="1"/>
  <c r="V8" i="1"/>
  <c r="V12" i="1"/>
  <c r="V9" i="1"/>
  <c r="W15" i="1" l="1"/>
  <c r="X15" i="1"/>
  <c r="M15" i="1"/>
  <c r="J15" i="1"/>
  <c r="P15" i="1" l="1"/>
  <c r="S15" i="1"/>
  <c r="Y15" i="1"/>
  <c r="U15" i="1"/>
  <c r="T15" i="1"/>
  <c r="V15" i="1" l="1"/>
</calcChain>
</file>

<file path=xl/sharedStrings.xml><?xml version="1.0" encoding="utf-8"?>
<sst xmlns="http://schemas.openxmlformats.org/spreadsheetml/2006/main" count="67" uniqueCount="40">
  <si>
    <t>Ед. изм</t>
  </si>
  <si>
    <t>Кол-во</t>
  </si>
  <si>
    <t>Средняя арифметическая цена</t>
  </si>
  <si>
    <t>№</t>
  </si>
  <si>
    <t>Коммерческое  предложение №1</t>
  </si>
  <si>
    <t>Расчет НМЦД</t>
  </si>
  <si>
    <t>Итого:</t>
  </si>
  <si>
    <t>1</t>
  </si>
  <si>
    <t>Среднее Квадртичное отлонение</t>
  </si>
  <si>
    <t>2</t>
  </si>
  <si>
    <t>3</t>
  </si>
  <si>
    <t>4</t>
  </si>
  <si>
    <t>5</t>
  </si>
  <si>
    <t>6</t>
  </si>
  <si>
    <t>оказание услуг по благоустройству территории города Мурманска</t>
  </si>
  <si>
    <t xml:space="preserve">Запуск инфраструктуры, в том числе: </t>
  </si>
  <si>
    <t xml:space="preserve">Монтаж инфраструктуры </t>
  </si>
  <si>
    <t xml:space="preserve">Ежемесячное обслуживание </t>
  </si>
  <si>
    <t xml:space="preserve">Настройка к сезону </t>
  </si>
  <si>
    <t xml:space="preserve">Демонтаж пунктов проката </t>
  </si>
  <si>
    <t>Обслуживание сайта, приложения</t>
  </si>
  <si>
    <t xml:space="preserve">Затраты на персонал </t>
  </si>
  <si>
    <t xml:space="preserve">Подготовка документов в целях получения разрешений </t>
  </si>
  <si>
    <t>Обслуживание инфраструктуры</t>
  </si>
  <si>
    <t>1.1.</t>
  </si>
  <si>
    <t>1.2.</t>
  </si>
  <si>
    <t>1.3.</t>
  </si>
  <si>
    <t>1.4.</t>
  </si>
  <si>
    <t>1.5.</t>
  </si>
  <si>
    <t>усл. ед.</t>
  </si>
  <si>
    <t>2024</t>
  </si>
  <si>
    <t>2023</t>
  </si>
  <si>
    <r>
      <t>Коэффициент вариации цен V (%) (</t>
    </r>
    <r>
      <rPr>
        <b/>
        <i/>
        <sz val="11"/>
        <color theme="1"/>
        <rFont val="Times New Roman"/>
        <family val="1"/>
        <charset val="204"/>
      </rPr>
      <t>не должен превышать 33%</t>
    </r>
    <r>
      <rPr>
        <b/>
        <sz val="11"/>
        <color theme="1"/>
        <rFont val="Times New Roman"/>
        <family val="1"/>
        <charset val="204"/>
      </rPr>
      <t>)</t>
    </r>
  </si>
  <si>
    <t xml:space="preserve">Объект закупки: оказание услуг по благоустройству территории города Мурманска, в составе: </t>
  </si>
  <si>
    <t>Итого 2023-2024</t>
  </si>
  <si>
    <t>Директор АНО «Центр городского развития Мурманской области»__________ В. А. Миронова</t>
  </si>
  <si>
    <t xml:space="preserve">Бредирование велосипедов и пунктов общегородского проката в стиле: «НА СЕВЕРЕ - ЖИТЬ!» </t>
  </si>
  <si>
    <t xml:space="preserve">Хранение велосипедов между сезонами </t>
  </si>
  <si>
    <t>Коммерческое  предложение №2 (ПООЦ)</t>
  </si>
  <si>
    <t>Коммерческое  предложение №3 (Шеринг Мечты)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</si>
</sst>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4" fontId="0" fillId="0" borderId="0" xfId="0" applyNumberForma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164" fontId="0" fillId="0" borderId="0" xfId="0" applyNumberFormat="1"/>
    <xf numFmtId="4" fontId="4" fillId="0" borderId="4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/>
    </xf>
    <xf numFmtId="4" fontId="4" fillId="0" borderId="20" xfId="0" applyNumberFormat="1" applyFont="1" applyBorder="1" applyAlignment="1">
      <alignment horizontal="center" vertical="center"/>
    </xf>
    <xf numFmtId="4" fontId="4" fillId="0" borderId="21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 vertical="center"/>
    </xf>
    <xf numFmtId="4" fontId="4" fillId="0" borderId="23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/>
    </xf>
    <xf numFmtId="4" fontId="1" fillId="0" borderId="26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right" vertical="center"/>
    </xf>
    <xf numFmtId="49" fontId="7" fillId="0" borderId="11" xfId="0" applyNumberFormat="1" applyFont="1" applyBorder="1" applyAlignment="1">
      <alignment horizontal="right" vertical="center"/>
    </xf>
    <xf numFmtId="4" fontId="1" fillId="0" borderId="29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" fontId="1" fillId="0" borderId="28" xfId="0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8"/>
  <sheetViews>
    <sheetView tabSelected="1" topLeftCell="F1" zoomScale="70" zoomScaleNormal="70" workbookViewId="0">
      <selection activeCell="X25" sqref="X25"/>
    </sheetView>
  </sheetViews>
  <sheetFormatPr defaultRowHeight="15" x14ac:dyDescent="0.25"/>
  <cols>
    <col min="1" max="1" width="8.28515625" style="2" customWidth="1"/>
    <col min="2" max="2" width="35.85546875" customWidth="1"/>
    <col min="3" max="3" width="12.7109375" customWidth="1"/>
    <col min="4" max="4" width="9.85546875" customWidth="1"/>
    <col min="5" max="5" width="22.5703125" style="1" customWidth="1"/>
    <col min="6" max="6" width="17.7109375" style="1" customWidth="1"/>
    <col min="7" max="7" width="16.42578125" style="1" bestFit="1" customWidth="1"/>
    <col min="8" max="8" width="17.42578125" style="1" customWidth="1"/>
    <col min="9" max="9" width="16.85546875" style="1" customWidth="1"/>
    <col min="10" max="10" width="16.42578125" style="1" bestFit="1" customWidth="1"/>
    <col min="11" max="11" width="18.5703125" style="1" customWidth="1"/>
    <col min="12" max="12" width="16.140625" style="1" customWidth="1"/>
    <col min="13" max="13" width="16.42578125" style="1" bestFit="1" customWidth="1"/>
    <col min="14" max="14" width="17.85546875" style="1" customWidth="1"/>
    <col min="15" max="15" width="18.140625" style="1" customWidth="1"/>
    <col min="16" max="16" width="16.42578125" style="1" bestFit="1" customWidth="1"/>
    <col min="17" max="17" width="15.85546875" style="1" customWidth="1"/>
    <col min="18" max="18" width="16" style="1" customWidth="1"/>
    <col min="19" max="19" width="16.42578125" style="1" bestFit="1" customWidth="1"/>
    <col min="20" max="20" width="11.140625" style="1" customWidth="1"/>
    <col min="21" max="21" width="9.140625" style="1" customWidth="1"/>
    <col min="22" max="22" width="17" style="1" customWidth="1"/>
    <col min="23" max="23" width="16.42578125" style="1" customWidth="1"/>
    <col min="24" max="24" width="20.7109375" style="1" customWidth="1"/>
    <col min="25" max="25" width="16.42578125" style="1" bestFit="1" customWidth="1"/>
    <col min="26" max="26" width="12.28515625" bestFit="1" customWidth="1"/>
    <col min="27" max="27" width="13.7109375" style="8" bestFit="1" customWidth="1"/>
    <col min="28" max="28" width="11.7109375" style="1" bestFit="1" customWidth="1"/>
  </cols>
  <sheetData>
    <row r="1" spans="1:27" ht="106.5" customHeight="1" thickBot="1" x14ac:dyDescent="0.3">
      <c r="A1" s="5"/>
      <c r="B1" s="6"/>
      <c r="C1" s="6"/>
      <c r="D1" s="6"/>
      <c r="E1" s="7"/>
      <c r="F1" s="7"/>
      <c r="G1" s="7"/>
      <c r="H1" s="7"/>
      <c r="I1" s="7"/>
      <c r="J1" s="7"/>
      <c r="K1" s="34" t="s">
        <v>14</v>
      </c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7" ht="60.75" customHeight="1" thickBot="1" x14ac:dyDescent="0.3">
      <c r="A2" s="47" t="s">
        <v>3</v>
      </c>
      <c r="B2" s="45" t="s">
        <v>33</v>
      </c>
      <c r="C2" s="43" t="s">
        <v>0</v>
      </c>
      <c r="D2" s="41" t="s">
        <v>1</v>
      </c>
      <c r="E2" s="38" t="s">
        <v>4</v>
      </c>
      <c r="F2" s="39"/>
      <c r="G2" s="40"/>
      <c r="H2" s="49" t="s">
        <v>38</v>
      </c>
      <c r="I2" s="33"/>
      <c r="J2" s="50"/>
      <c r="K2" s="49" t="s">
        <v>39</v>
      </c>
      <c r="L2" s="33"/>
      <c r="M2" s="50"/>
      <c r="N2" s="49" t="s">
        <v>2</v>
      </c>
      <c r="O2" s="33"/>
      <c r="P2" s="50"/>
      <c r="Q2" s="51" t="s">
        <v>8</v>
      </c>
      <c r="R2" s="52"/>
      <c r="S2" s="53"/>
      <c r="T2" s="51" t="s">
        <v>32</v>
      </c>
      <c r="U2" s="52"/>
      <c r="V2" s="53"/>
      <c r="W2" s="51" t="s">
        <v>5</v>
      </c>
      <c r="X2" s="52"/>
      <c r="Y2" s="53"/>
    </row>
    <row r="3" spans="1:27" ht="29.25" thickBot="1" x14ac:dyDescent="0.3">
      <c r="A3" s="48"/>
      <c r="B3" s="46"/>
      <c r="C3" s="44"/>
      <c r="D3" s="42"/>
      <c r="E3" s="27">
        <v>2023</v>
      </c>
      <c r="F3" s="28" t="s">
        <v>30</v>
      </c>
      <c r="G3" s="29" t="s">
        <v>34</v>
      </c>
      <c r="H3" s="27" t="s">
        <v>31</v>
      </c>
      <c r="I3" s="28" t="s">
        <v>30</v>
      </c>
      <c r="J3" s="29" t="s">
        <v>34</v>
      </c>
      <c r="K3" s="27" t="s">
        <v>31</v>
      </c>
      <c r="L3" s="28" t="s">
        <v>30</v>
      </c>
      <c r="M3" s="29" t="s">
        <v>34</v>
      </c>
      <c r="N3" s="27" t="s">
        <v>31</v>
      </c>
      <c r="O3" s="28" t="s">
        <v>30</v>
      </c>
      <c r="P3" s="29" t="s">
        <v>34</v>
      </c>
      <c r="Q3" s="27" t="s">
        <v>31</v>
      </c>
      <c r="R3" s="28" t="s">
        <v>30</v>
      </c>
      <c r="S3" s="29" t="s">
        <v>34</v>
      </c>
      <c r="T3" s="27" t="s">
        <v>31</v>
      </c>
      <c r="U3" s="28" t="s">
        <v>30</v>
      </c>
      <c r="V3" s="29" t="s">
        <v>34</v>
      </c>
      <c r="W3" s="27" t="s">
        <v>31</v>
      </c>
      <c r="X3" s="28" t="s">
        <v>30</v>
      </c>
      <c r="Y3" s="29" t="s">
        <v>34</v>
      </c>
    </row>
    <row r="4" spans="1:27" x14ac:dyDescent="0.25">
      <c r="A4" s="17" t="s">
        <v>7</v>
      </c>
      <c r="B4" s="18" t="s">
        <v>15</v>
      </c>
      <c r="C4" s="18" t="s">
        <v>29</v>
      </c>
      <c r="D4" s="24">
        <v>1</v>
      </c>
      <c r="E4" s="19">
        <v>2214800.12</v>
      </c>
      <c r="F4" s="9">
        <v>4429600.24</v>
      </c>
      <c r="G4" s="20">
        <f>F4+E4</f>
        <v>6644400.3600000003</v>
      </c>
      <c r="H4" s="19">
        <v>3206426.52</v>
      </c>
      <c r="I4" s="9">
        <v>3527069.2</v>
      </c>
      <c r="J4" s="20">
        <f>I4+H4</f>
        <v>6733495.7200000007</v>
      </c>
      <c r="K4" s="19">
        <v>2565000</v>
      </c>
      <c r="L4" s="9">
        <v>2851500</v>
      </c>
      <c r="M4" s="20">
        <f>L4+K4</f>
        <v>5416500</v>
      </c>
      <c r="N4" s="19">
        <f>AVERAGE(E4,H4,K4)</f>
        <v>2662075.5466666669</v>
      </c>
      <c r="O4" s="9">
        <f>AVERAGE(F4,I4,L4)</f>
        <v>3602723.146666667</v>
      </c>
      <c r="P4" s="20">
        <f>AVERAGE(G4,J4,M4)</f>
        <v>6264798.6933333343</v>
      </c>
      <c r="Q4" s="19">
        <f>_xlfn.STDEV.S(E4,H4,K4)</f>
        <v>502890.12280488556</v>
      </c>
      <c r="R4" s="9">
        <f t="shared" ref="R4" si="0">_xlfn.STDEV.S(F4,I4,L4)</f>
        <v>791765.57869529491</v>
      </c>
      <c r="S4" s="20">
        <f>_xlfn.STDEV.S(G4,J4,M4)</f>
        <v>735997.62270449172</v>
      </c>
      <c r="T4" s="19">
        <f t="shared" ref="T4:U4" si="1">Q4/N4*100</f>
        <v>18.890903507024145</v>
      </c>
      <c r="U4" s="9">
        <f t="shared" si="1"/>
        <v>21.976864345734061</v>
      </c>
      <c r="V4" s="20">
        <f>S4/P4*100</f>
        <v>11.748144812501337</v>
      </c>
      <c r="W4" s="19">
        <f t="shared" ref="W4:X4" si="2">AVERAGE(E4,H4,K4)</f>
        <v>2662075.5466666669</v>
      </c>
      <c r="X4" s="9">
        <f t="shared" si="2"/>
        <v>3602723.146666667</v>
      </c>
      <c r="Y4" s="20">
        <f>AVERAGE(G4,J4,M4)</f>
        <v>6264798.6933333343</v>
      </c>
      <c r="AA4" s="1"/>
    </row>
    <row r="5" spans="1:27" x14ac:dyDescent="0.25">
      <c r="A5" s="12" t="s">
        <v>24</v>
      </c>
      <c r="B5" s="13" t="s">
        <v>16</v>
      </c>
      <c r="C5" s="13" t="s">
        <v>29</v>
      </c>
      <c r="D5" s="25">
        <v>1</v>
      </c>
      <c r="E5" s="21">
        <v>105466.67</v>
      </c>
      <c r="F5" s="10">
        <v>210933.35</v>
      </c>
      <c r="G5" s="20">
        <f t="shared" ref="G5:G14" si="3">F5+E5</f>
        <v>316400.02</v>
      </c>
      <c r="H5" s="21">
        <v>152686.98000000001</v>
      </c>
      <c r="I5" s="10">
        <v>167955.68</v>
      </c>
      <c r="J5" s="20">
        <f t="shared" ref="J5:J15" si="4">I5+H5</f>
        <v>320642.66000000003</v>
      </c>
      <c r="K5" s="21">
        <v>90000</v>
      </c>
      <c r="L5" s="10">
        <v>99000</v>
      </c>
      <c r="M5" s="20">
        <f t="shared" ref="M5:M15" si="5">L5+K5</f>
        <v>189000</v>
      </c>
      <c r="N5" s="21">
        <f t="shared" ref="N5:N14" si="6">AVERAGE(E5,H5,K5)</f>
        <v>116051.21666666667</v>
      </c>
      <c r="O5" s="10">
        <f t="shared" ref="O5:O14" si="7">AVERAGE(F5,I5,L5)</f>
        <v>159296.34333333335</v>
      </c>
      <c r="P5" s="20">
        <f t="shared" ref="P5:P14" si="8">AVERAGE(G5,J5,M5)</f>
        <v>275347.56</v>
      </c>
      <c r="Q5" s="21">
        <f t="shared" ref="Q5:Q14" si="9">_xlfn.STDEV.S(E5,H5,K5)</f>
        <v>32656.375127748546</v>
      </c>
      <c r="R5" s="10">
        <f t="shared" ref="R5:R14" si="10">_xlfn.STDEV.S(F5,I5,L5)</f>
        <v>56466.864568396486</v>
      </c>
      <c r="S5" s="20">
        <f t="shared" ref="S5:S14" si="11">_xlfn.STDEV.S(G5,J5,M5)</f>
        <v>74809.263042805062</v>
      </c>
      <c r="T5" s="21">
        <f t="shared" ref="T5:T15" si="12">Q5/N5*100</f>
        <v>28.139623233375733</v>
      </c>
      <c r="U5" s="10">
        <f t="shared" ref="U5:U15" si="13">R5/O5*100</f>
        <v>35.447684100467725</v>
      </c>
      <c r="V5" s="20">
        <f t="shared" ref="V5:V15" si="14">S5/P5*100</f>
        <v>27.16903067628602</v>
      </c>
      <c r="W5" s="21">
        <f t="shared" ref="W5:W15" si="15">AVERAGE(E5,H5,K5)</f>
        <v>116051.21666666667</v>
      </c>
      <c r="X5" s="10">
        <f t="shared" ref="X5:X15" si="16">AVERAGE(F5,I5,L5)</f>
        <v>159296.34333333335</v>
      </c>
      <c r="Y5" s="20">
        <f t="shared" ref="Y5:Y14" si="17">AVERAGE(G5,J5,M5)</f>
        <v>275347.56</v>
      </c>
      <c r="AA5" s="1"/>
    </row>
    <row r="6" spans="1:27" x14ac:dyDescent="0.25">
      <c r="A6" s="12" t="s">
        <v>25</v>
      </c>
      <c r="B6" s="13" t="s">
        <v>17</v>
      </c>
      <c r="C6" s="13" t="s">
        <v>29</v>
      </c>
      <c r="D6" s="25">
        <v>1</v>
      </c>
      <c r="E6" s="21">
        <v>1318333.3999999999</v>
      </c>
      <c r="F6" s="10">
        <v>2636666.81</v>
      </c>
      <c r="G6" s="20">
        <f t="shared" si="3"/>
        <v>3955000.21</v>
      </c>
      <c r="H6" s="21">
        <v>1908587.21</v>
      </c>
      <c r="I6" s="10">
        <v>2099445.9500000002</v>
      </c>
      <c r="J6" s="20">
        <f t="shared" si="4"/>
        <v>4008033.16</v>
      </c>
      <c r="K6" s="21">
        <v>1530000</v>
      </c>
      <c r="L6" s="10">
        <v>1683000</v>
      </c>
      <c r="M6" s="20">
        <f t="shared" si="5"/>
        <v>3213000</v>
      </c>
      <c r="N6" s="21">
        <f t="shared" si="6"/>
        <v>1585640.2033333331</v>
      </c>
      <c r="O6" s="10">
        <f t="shared" si="7"/>
        <v>2139704.2533333334</v>
      </c>
      <c r="P6" s="20">
        <f t="shared" si="8"/>
        <v>3725344.456666667</v>
      </c>
      <c r="Q6" s="21">
        <f t="shared" si="9"/>
        <v>299034.72076852689</v>
      </c>
      <c r="R6" s="10">
        <f t="shared" si="10"/>
        <v>478106.31073470938</v>
      </c>
      <c r="S6" s="20">
        <f t="shared" si="11"/>
        <v>444494.94390175241</v>
      </c>
      <c r="T6" s="21">
        <f t="shared" si="12"/>
        <v>18.858926516866568</v>
      </c>
      <c r="U6" s="10">
        <f t="shared" si="13"/>
        <v>22.344504386056744</v>
      </c>
      <c r="V6" s="20">
        <f t="shared" si="14"/>
        <v>11.931646833524596</v>
      </c>
      <c r="W6" s="21">
        <f t="shared" si="15"/>
        <v>1585640.2033333331</v>
      </c>
      <c r="X6" s="10">
        <f t="shared" si="16"/>
        <v>2139704.2533333334</v>
      </c>
      <c r="Y6" s="20">
        <f t="shared" si="17"/>
        <v>3725344.456666667</v>
      </c>
      <c r="AA6" s="1"/>
    </row>
    <row r="7" spans="1:27" x14ac:dyDescent="0.25">
      <c r="A7" s="12" t="s">
        <v>26</v>
      </c>
      <c r="B7" s="13" t="s">
        <v>18</v>
      </c>
      <c r="C7" s="13" t="s">
        <v>29</v>
      </c>
      <c r="D7" s="25">
        <v>1</v>
      </c>
      <c r="E7" s="21">
        <v>414333.35</v>
      </c>
      <c r="F7" s="10">
        <v>828666.71</v>
      </c>
      <c r="G7" s="20">
        <f t="shared" si="3"/>
        <v>1243000.06</v>
      </c>
      <c r="H7" s="21">
        <v>599841.69999999995</v>
      </c>
      <c r="I7" s="10">
        <v>659825.87</v>
      </c>
      <c r="J7" s="20">
        <f t="shared" si="4"/>
        <v>1259667.5699999998</v>
      </c>
      <c r="K7" s="21">
        <v>495000</v>
      </c>
      <c r="L7" s="10">
        <v>544500</v>
      </c>
      <c r="M7" s="20">
        <f t="shared" si="5"/>
        <v>1039500</v>
      </c>
      <c r="N7" s="21">
        <f t="shared" si="6"/>
        <v>503058.34999999992</v>
      </c>
      <c r="O7" s="10">
        <f t="shared" si="7"/>
        <v>677664.19333333336</v>
      </c>
      <c r="P7" s="20">
        <f t="shared" si="8"/>
        <v>1180722.5433333332</v>
      </c>
      <c r="Q7" s="21">
        <f t="shared" si="9"/>
        <v>93016.341217404028</v>
      </c>
      <c r="R7" s="10">
        <f t="shared" si="10"/>
        <v>142920.72663740668</v>
      </c>
      <c r="S7" s="20">
        <f t="shared" si="11"/>
        <v>122585.91489870043</v>
      </c>
      <c r="T7" s="21">
        <f t="shared" si="12"/>
        <v>18.490169424164023</v>
      </c>
      <c r="U7" s="10">
        <f t="shared" si="13"/>
        <v>21.090198957451189</v>
      </c>
      <c r="V7" s="20">
        <f t="shared" si="14"/>
        <v>10.382279527976527</v>
      </c>
      <c r="W7" s="21">
        <f t="shared" si="15"/>
        <v>503058.34999999992</v>
      </c>
      <c r="X7" s="10">
        <f t="shared" si="16"/>
        <v>677664.19333333336</v>
      </c>
      <c r="Y7" s="20">
        <f t="shared" si="17"/>
        <v>1180722.5433333332</v>
      </c>
      <c r="AA7" s="1"/>
    </row>
    <row r="8" spans="1:27" ht="38.25" x14ac:dyDescent="0.25">
      <c r="A8" s="12" t="s">
        <v>27</v>
      </c>
      <c r="B8" s="13" t="s">
        <v>36</v>
      </c>
      <c r="C8" s="13" t="s">
        <v>29</v>
      </c>
      <c r="D8" s="25">
        <v>1</v>
      </c>
      <c r="E8" s="21">
        <v>271200.01</v>
      </c>
      <c r="F8" s="10">
        <v>542400.02</v>
      </c>
      <c r="G8" s="20">
        <f t="shared" si="3"/>
        <v>813600.03</v>
      </c>
      <c r="H8" s="21">
        <v>392623.66</v>
      </c>
      <c r="I8" s="10">
        <v>431886.01</v>
      </c>
      <c r="J8" s="20">
        <f t="shared" si="4"/>
        <v>824509.66999999993</v>
      </c>
      <c r="K8" s="21">
        <v>324000</v>
      </c>
      <c r="L8" s="10">
        <v>356400</v>
      </c>
      <c r="M8" s="20">
        <f t="shared" si="5"/>
        <v>680400</v>
      </c>
      <c r="N8" s="21">
        <f t="shared" si="6"/>
        <v>329274.55666666664</v>
      </c>
      <c r="O8" s="10">
        <f t="shared" si="7"/>
        <v>443562.01</v>
      </c>
      <c r="P8" s="20">
        <f t="shared" si="8"/>
        <v>772836.56666666677</v>
      </c>
      <c r="Q8" s="21">
        <f t="shared" si="9"/>
        <v>60883.424721783333</v>
      </c>
      <c r="R8" s="10">
        <f t="shared" si="10"/>
        <v>93548.108436248571</v>
      </c>
      <c r="S8" s="20">
        <f t="shared" si="11"/>
        <v>80238.047110290703</v>
      </c>
      <c r="T8" s="21">
        <f t="shared" si="12"/>
        <v>18.49016982609356</v>
      </c>
      <c r="U8" s="10">
        <f t="shared" si="13"/>
        <v>21.090198512773572</v>
      </c>
      <c r="V8" s="20">
        <f t="shared" si="14"/>
        <v>10.382278811724275</v>
      </c>
      <c r="W8" s="21">
        <f t="shared" si="15"/>
        <v>329274.55666666664</v>
      </c>
      <c r="X8" s="10">
        <f t="shared" si="16"/>
        <v>443562.01</v>
      </c>
      <c r="Y8" s="20">
        <f t="shared" si="17"/>
        <v>772836.56666666677</v>
      </c>
      <c r="AA8" s="1"/>
    </row>
    <row r="9" spans="1:27" x14ac:dyDescent="0.25">
      <c r="A9" s="12" t="s">
        <v>28</v>
      </c>
      <c r="B9" s="13" t="s">
        <v>19</v>
      </c>
      <c r="C9" s="13" t="s">
        <v>29</v>
      </c>
      <c r="D9" s="25">
        <v>1</v>
      </c>
      <c r="E9" s="21">
        <v>105466.67</v>
      </c>
      <c r="F9" s="10">
        <v>210933.35</v>
      </c>
      <c r="G9" s="20">
        <f t="shared" si="3"/>
        <v>316400.02</v>
      </c>
      <c r="H9" s="21">
        <v>152686.98000000001</v>
      </c>
      <c r="I9" s="10">
        <v>167955.68</v>
      </c>
      <c r="J9" s="20">
        <f t="shared" si="4"/>
        <v>320642.66000000003</v>
      </c>
      <c r="K9" s="21">
        <v>126000</v>
      </c>
      <c r="L9" s="10">
        <v>138600</v>
      </c>
      <c r="M9" s="20">
        <f t="shared" si="5"/>
        <v>264600</v>
      </c>
      <c r="N9" s="21">
        <f t="shared" si="6"/>
        <v>128051.21666666667</v>
      </c>
      <c r="O9" s="10">
        <f t="shared" si="7"/>
        <v>172496.34333333335</v>
      </c>
      <c r="P9" s="20">
        <f t="shared" si="8"/>
        <v>300547.56</v>
      </c>
      <c r="Q9" s="21">
        <f t="shared" si="9"/>
        <v>23676.888234821607</v>
      </c>
      <c r="R9" s="10">
        <f t="shared" si="10"/>
        <v>36379.824053802447</v>
      </c>
      <c r="S9" s="20">
        <f t="shared" si="11"/>
        <v>31203.690503009431</v>
      </c>
      <c r="T9" s="21">
        <f t="shared" si="12"/>
        <v>18.490170457697022</v>
      </c>
      <c r="U9" s="10">
        <f t="shared" si="13"/>
        <v>21.090200146157173</v>
      </c>
      <c r="V9" s="20">
        <f t="shared" si="14"/>
        <v>10.382280429430015</v>
      </c>
      <c r="W9" s="21">
        <f t="shared" si="15"/>
        <v>128051.21666666667</v>
      </c>
      <c r="X9" s="10">
        <f t="shared" si="16"/>
        <v>172496.34333333335</v>
      </c>
      <c r="Y9" s="20">
        <f t="shared" si="17"/>
        <v>300547.56</v>
      </c>
      <c r="AA9" s="1"/>
    </row>
    <row r="10" spans="1:27" x14ac:dyDescent="0.25">
      <c r="A10" s="12" t="s">
        <v>9</v>
      </c>
      <c r="B10" s="13" t="s">
        <v>20</v>
      </c>
      <c r="C10" s="13" t="s">
        <v>29</v>
      </c>
      <c r="D10" s="25">
        <v>1</v>
      </c>
      <c r="E10" s="21">
        <v>1615900.08</v>
      </c>
      <c r="F10" s="10">
        <v>3231800.16</v>
      </c>
      <c r="G10" s="20">
        <f t="shared" si="3"/>
        <v>4847700.24</v>
      </c>
      <c r="H10" s="21">
        <v>2339382.62</v>
      </c>
      <c r="I10" s="10">
        <v>2573320.88</v>
      </c>
      <c r="J10" s="20">
        <f t="shared" si="4"/>
        <v>4912703.5</v>
      </c>
      <c r="K10" s="21">
        <v>1930500</v>
      </c>
      <c r="L10" s="10">
        <v>2123550</v>
      </c>
      <c r="M10" s="20">
        <f t="shared" si="5"/>
        <v>4054050</v>
      </c>
      <c r="N10" s="21">
        <f t="shared" si="6"/>
        <v>1961927.5666666667</v>
      </c>
      <c r="O10" s="10">
        <f t="shared" si="7"/>
        <v>2642890.3466666667</v>
      </c>
      <c r="P10" s="20">
        <f t="shared" si="8"/>
        <v>4604817.9133333331</v>
      </c>
      <c r="Q10" s="21">
        <f t="shared" si="9"/>
        <v>362763.71839139774</v>
      </c>
      <c r="R10" s="10">
        <f t="shared" si="10"/>
        <v>557390.8299427079</v>
      </c>
      <c r="S10" s="20">
        <f t="shared" si="11"/>
        <v>478085.06222305523</v>
      </c>
      <c r="T10" s="21">
        <f t="shared" si="12"/>
        <v>18.49016877864338</v>
      </c>
      <c r="U10" s="10">
        <f t="shared" si="13"/>
        <v>21.090198866771544</v>
      </c>
      <c r="V10" s="20">
        <f t="shared" si="14"/>
        <v>10.382279413019814</v>
      </c>
      <c r="W10" s="21">
        <f t="shared" si="15"/>
        <v>1961927.5666666667</v>
      </c>
      <c r="X10" s="10">
        <f t="shared" si="16"/>
        <v>2642890.3466666667</v>
      </c>
      <c r="Y10" s="20">
        <f t="shared" si="17"/>
        <v>4604817.9133333331</v>
      </c>
      <c r="AA10" s="1"/>
    </row>
    <row r="11" spans="1:27" x14ac:dyDescent="0.25">
      <c r="A11" s="12" t="s">
        <v>10</v>
      </c>
      <c r="B11" s="13" t="s">
        <v>21</v>
      </c>
      <c r="C11" s="13" t="s">
        <v>29</v>
      </c>
      <c r="D11" s="25">
        <v>1</v>
      </c>
      <c r="E11" s="21">
        <v>2636666.7999999998</v>
      </c>
      <c r="F11" s="10">
        <v>5273333.5999999996</v>
      </c>
      <c r="G11" s="20">
        <f t="shared" si="3"/>
        <v>7910000.3999999994</v>
      </c>
      <c r="H11" s="21">
        <v>3817174.44</v>
      </c>
      <c r="I11" s="10">
        <v>4198891.88</v>
      </c>
      <c r="J11" s="20">
        <f t="shared" si="4"/>
        <v>8016066.3200000003</v>
      </c>
      <c r="K11" s="21">
        <v>3150000</v>
      </c>
      <c r="L11" s="10">
        <v>3465000</v>
      </c>
      <c r="M11" s="20">
        <f t="shared" si="5"/>
        <v>6615000</v>
      </c>
      <c r="N11" s="21">
        <f t="shared" si="6"/>
        <v>3201280.4133333336</v>
      </c>
      <c r="O11" s="10">
        <f t="shared" si="7"/>
        <v>4312408.4933333332</v>
      </c>
      <c r="P11" s="20">
        <f t="shared" si="8"/>
        <v>7513688.9066666663</v>
      </c>
      <c r="Q11" s="21">
        <f t="shared" si="9"/>
        <v>591922.15080897277</v>
      </c>
      <c r="R11" s="10">
        <f t="shared" si="10"/>
        <v>909495.52959277283</v>
      </c>
      <c r="S11" s="20">
        <f t="shared" si="11"/>
        <v>780092.17921387858</v>
      </c>
      <c r="T11" s="21">
        <f t="shared" si="12"/>
        <v>18.490168756964149</v>
      </c>
      <c r="U11" s="10">
        <f t="shared" si="13"/>
        <v>21.090198922453336</v>
      </c>
      <c r="V11" s="20">
        <f t="shared" si="14"/>
        <v>10.382279448936549</v>
      </c>
      <c r="W11" s="21">
        <f t="shared" si="15"/>
        <v>3201280.4133333336</v>
      </c>
      <c r="X11" s="10">
        <f t="shared" si="16"/>
        <v>4312408.4933333332</v>
      </c>
      <c r="Y11" s="20">
        <f t="shared" si="17"/>
        <v>7513688.9066666663</v>
      </c>
      <c r="AA11" s="1"/>
    </row>
    <row r="12" spans="1:27" ht="25.5" x14ac:dyDescent="0.25">
      <c r="A12" s="12" t="s">
        <v>11</v>
      </c>
      <c r="B12" s="13" t="s">
        <v>22</v>
      </c>
      <c r="C12" s="13" t="s">
        <v>29</v>
      </c>
      <c r="D12" s="25">
        <v>1</v>
      </c>
      <c r="E12" s="21">
        <v>128066.67</v>
      </c>
      <c r="F12" s="10">
        <v>256133.35</v>
      </c>
      <c r="G12" s="20">
        <f t="shared" si="3"/>
        <v>384200.02</v>
      </c>
      <c r="H12" s="21">
        <v>185405.61</v>
      </c>
      <c r="I12" s="10">
        <v>203946.18</v>
      </c>
      <c r="J12" s="20">
        <f t="shared" si="4"/>
        <v>389351.79</v>
      </c>
      <c r="K12" s="21">
        <v>153000</v>
      </c>
      <c r="L12" s="10">
        <v>168300</v>
      </c>
      <c r="M12" s="20">
        <f t="shared" si="5"/>
        <v>321300</v>
      </c>
      <c r="N12" s="21">
        <f t="shared" si="6"/>
        <v>155490.75999999998</v>
      </c>
      <c r="O12" s="10">
        <f t="shared" si="7"/>
        <v>209459.84333333335</v>
      </c>
      <c r="P12" s="20">
        <f t="shared" si="8"/>
        <v>364950.60333333333</v>
      </c>
      <c r="Q12" s="21">
        <f t="shared" si="9"/>
        <v>28750.503023670692</v>
      </c>
      <c r="R12" s="10">
        <f t="shared" si="10"/>
        <v>44175.498928372421</v>
      </c>
      <c r="S12" s="20">
        <f t="shared" si="11"/>
        <v>37890.19084217224</v>
      </c>
      <c r="T12" s="21">
        <f t="shared" si="12"/>
        <v>18.490168176984081</v>
      </c>
      <c r="U12" s="10">
        <f t="shared" si="13"/>
        <v>21.090199546302415</v>
      </c>
      <c r="V12" s="20">
        <f t="shared" si="14"/>
        <v>10.38227927179631</v>
      </c>
      <c r="W12" s="21">
        <f t="shared" si="15"/>
        <v>155490.75999999998</v>
      </c>
      <c r="X12" s="10">
        <f t="shared" si="16"/>
        <v>209459.84333333335</v>
      </c>
      <c r="Y12" s="20">
        <f t="shared" si="17"/>
        <v>364950.60333333333</v>
      </c>
      <c r="AA12" s="1"/>
    </row>
    <row r="13" spans="1:27" x14ac:dyDescent="0.25">
      <c r="A13" s="12" t="s">
        <v>12</v>
      </c>
      <c r="B13" s="13" t="s">
        <v>37</v>
      </c>
      <c r="C13" s="13" t="s">
        <v>29</v>
      </c>
      <c r="D13" s="25">
        <v>1</v>
      </c>
      <c r="E13" s="21">
        <v>711900.04</v>
      </c>
      <c r="F13" s="10">
        <v>223800.07</v>
      </c>
      <c r="G13" s="20">
        <f t="shared" si="3"/>
        <v>935700.1100000001</v>
      </c>
      <c r="H13" s="21">
        <v>1030637.1</v>
      </c>
      <c r="I13" s="10">
        <v>1133700.8</v>
      </c>
      <c r="J13" s="20">
        <f t="shared" si="4"/>
        <v>2164337.9</v>
      </c>
      <c r="K13" s="21">
        <v>850500</v>
      </c>
      <c r="L13" s="10">
        <v>935550</v>
      </c>
      <c r="M13" s="20">
        <f t="shared" si="5"/>
        <v>1786050</v>
      </c>
      <c r="N13" s="21">
        <f t="shared" si="6"/>
        <v>864345.71333333338</v>
      </c>
      <c r="O13" s="10">
        <f t="shared" si="7"/>
        <v>764350.29</v>
      </c>
      <c r="P13" s="20">
        <f t="shared" si="8"/>
        <v>1628696.0033333332</v>
      </c>
      <c r="Q13" s="21">
        <f t="shared" si="9"/>
        <v>159818.97943499257</v>
      </c>
      <c r="R13" s="10">
        <f t="shared" si="10"/>
        <v>478499.57172571868</v>
      </c>
      <c r="S13" s="20">
        <f t="shared" si="11"/>
        <v>629251.8692497079</v>
      </c>
      <c r="T13" s="21">
        <f t="shared" si="12"/>
        <v>18.490168571398776</v>
      </c>
      <c r="U13" s="10">
        <f t="shared" si="13"/>
        <v>62.602131246096427</v>
      </c>
      <c r="V13" s="20">
        <f t="shared" si="14"/>
        <v>38.635317331279992</v>
      </c>
      <c r="W13" s="21">
        <f t="shared" si="15"/>
        <v>864345.71333333338</v>
      </c>
      <c r="X13" s="10">
        <f t="shared" si="16"/>
        <v>764350.29</v>
      </c>
      <c r="Y13" s="20">
        <f t="shared" si="17"/>
        <v>1628696.0033333332</v>
      </c>
      <c r="AA13" s="1"/>
    </row>
    <row r="14" spans="1:27" ht="15.75" thickBot="1" x14ac:dyDescent="0.3">
      <c r="A14" s="14" t="s">
        <v>13</v>
      </c>
      <c r="B14" s="15" t="s">
        <v>23</v>
      </c>
      <c r="C14" s="15" t="s">
        <v>29</v>
      </c>
      <c r="D14" s="26">
        <v>1</v>
      </c>
      <c r="E14" s="22">
        <v>52733.33</v>
      </c>
      <c r="F14" s="16">
        <v>105466.67</v>
      </c>
      <c r="G14" s="23">
        <f t="shared" si="3"/>
        <v>158200</v>
      </c>
      <c r="H14" s="22">
        <v>76343.490000000005</v>
      </c>
      <c r="I14" s="16">
        <v>83977.83</v>
      </c>
      <c r="J14" s="23">
        <f t="shared" si="4"/>
        <v>160321.32</v>
      </c>
      <c r="K14" s="22">
        <v>63000</v>
      </c>
      <c r="L14" s="16">
        <v>69300</v>
      </c>
      <c r="M14" s="23">
        <f t="shared" si="5"/>
        <v>132300</v>
      </c>
      <c r="N14" s="22">
        <f t="shared" si="6"/>
        <v>64025.606666666667</v>
      </c>
      <c r="O14" s="16">
        <f t="shared" si="7"/>
        <v>86248.166666666672</v>
      </c>
      <c r="P14" s="23">
        <f t="shared" si="8"/>
        <v>150273.77333333335</v>
      </c>
      <c r="Q14" s="22">
        <f t="shared" si="9"/>
        <v>11838.446502072546</v>
      </c>
      <c r="R14" s="16">
        <f t="shared" si="10"/>
        <v>18189.910009596919</v>
      </c>
      <c r="S14" s="23">
        <f t="shared" si="11"/>
        <v>15601.839491359133</v>
      </c>
      <c r="T14" s="22">
        <f t="shared" si="12"/>
        <v>18.490174663563067</v>
      </c>
      <c r="U14" s="16">
        <f t="shared" si="13"/>
        <v>21.090199029850201</v>
      </c>
      <c r="V14" s="23">
        <f t="shared" si="14"/>
        <v>10.382277056922995</v>
      </c>
      <c r="W14" s="22">
        <f t="shared" si="15"/>
        <v>64025.606666666667</v>
      </c>
      <c r="X14" s="16">
        <f t="shared" si="16"/>
        <v>86248.166666666672</v>
      </c>
      <c r="Y14" s="23">
        <f t="shared" si="17"/>
        <v>150273.77333333335</v>
      </c>
      <c r="AA14" s="1"/>
    </row>
    <row r="15" spans="1:27" ht="15.75" thickBot="1" x14ac:dyDescent="0.3">
      <c r="A15" s="35" t="s">
        <v>6</v>
      </c>
      <c r="B15" s="36"/>
      <c r="C15" s="36"/>
      <c r="D15" s="37"/>
      <c r="E15" s="30">
        <f>E4+E10+E11+E12+E13+E14</f>
        <v>7360067.04</v>
      </c>
      <c r="F15" s="31">
        <f>F4+F10+F11+F12+F13+F14</f>
        <v>13520134.09</v>
      </c>
      <c r="G15" s="32">
        <f>G4+G10+G11+G12+G13+G14</f>
        <v>20880201.129999999</v>
      </c>
      <c r="H15" s="54">
        <f>H4+H10+H11+H12+H13+H14</f>
        <v>10655369.779999999</v>
      </c>
      <c r="I15" s="55">
        <f>I4+I10+I11+I12+I13+I14</f>
        <v>11720906.770000001</v>
      </c>
      <c r="J15" s="56">
        <f t="shared" si="4"/>
        <v>22376276.550000001</v>
      </c>
      <c r="K15" s="54">
        <f>K4+K10+K11+K12+K13+K14</f>
        <v>8712000</v>
      </c>
      <c r="L15" s="55">
        <f>L4+L10+L11+L12+L13+L14</f>
        <v>9613200</v>
      </c>
      <c r="M15" s="56">
        <f t="shared" si="5"/>
        <v>18325200</v>
      </c>
      <c r="N15" s="30">
        <f>AVERAGE(E15,H15,K15)</f>
        <v>8909145.6066666674</v>
      </c>
      <c r="O15" s="31">
        <f>AVERAGE(F15,I15,L15)</f>
        <v>11618080.286666667</v>
      </c>
      <c r="P15" s="32">
        <f>AVERAGE(G15,J15,M15)</f>
        <v>20527225.893333334</v>
      </c>
      <c r="Q15" s="30">
        <f>_xlfn.STDEV.S(E15,H15,K15)</f>
        <v>1656473.6127490362</v>
      </c>
      <c r="R15" s="31">
        <f>_xlfn.STDEV.S(F15,I15,L15)</f>
        <v>1955495.7070157668</v>
      </c>
      <c r="S15" s="32">
        <f>_xlfn.STDEV.S(G15,J15,M15)</f>
        <v>2048474.7842638663</v>
      </c>
      <c r="T15" s="30">
        <f t="shared" si="12"/>
        <v>18.592957011607325</v>
      </c>
      <c r="U15" s="31">
        <f t="shared" si="13"/>
        <v>16.831487291923477</v>
      </c>
      <c r="V15" s="32">
        <f t="shared" si="14"/>
        <v>9.9793064825634978</v>
      </c>
      <c r="W15" s="54">
        <f t="shared" si="15"/>
        <v>8909145.6066666674</v>
      </c>
      <c r="X15" s="55">
        <f t="shared" si="16"/>
        <v>11618080.286666667</v>
      </c>
      <c r="Y15" s="56">
        <f>AVERAGE(G15,J15,M15)</f>
        <v>20527225.893333334</v>
      </c>
    </row>
    <row r="16" spans="1:27" ht="15.75" customHeight="1" x14ac:dyDescent="0.25">
      <c r="A16" s="11"/>
      <c r="B16" s="11"/>
      <c r="C16" s="11"/>
      <c r="D16" s="11"/>
      <c r="E16" s="11"/>
      <c r="F16" s="11"/>
      <c r="G16" s="11"/>
      <c r="H16" s="11"/>
      <c r="Q16" s="33" t="s">
        <v>35</v>
      </c>
      <c r="R16" s="33"/>
      <c r="S16" s="33"/>
      <c r="T16" s="33"/>
      <c r="U16" s="33"/>
      <c r="V16" s="33"/>
      <c r="W16" s="33"/>
      <c r="X16" s="33"/>
      <c r="Y16" s="33"/>
    </row>
    <row r="17" spans="1:25" ht="71.25" customHeight="1" x14ac:dyDescent="0.25">
      <c r="A17" s="11"/>
      <c r="B17" s="11"/>
      <c r="C17" s="11"/>
      <c r="D17" s="11"/>
      <c r="E17" s="11"/>
      <c r="F17" s="11"/>
      <c r="G17" s="11"/>
      <c r="H17" s="11"/>
      <c r="Q17" s="34"/>
      <c r="R17" s="34"/>
      <c r="S17" s="34"/>
      <c r="T17" s="34"/>
      <c r="U17" s="34"/>
      <c r="V17" s="34"/>
      <c r="W17" s="34"/>
      <c r="X17" s="34"/>
      <c r="Y17" s="34"/>
    </row>
    <row r="18" spans="1:25" ht="15.75" x14ac:dyDescent="0.25">
      <c r="V18" s="3"/>
      <c r="W18" s="3"/>
      <c r="X18" s="3"/>
      <c r="Y18" s="4"/>
    </row>
  </sheetData>
  <mergeCells count="14">
    <mergeCell ref="Q16:Y17"/>
    <mergeCell ref="A15:D15"/>
    <mergeCell ref="K1:Y1"/>
    <mergeCell ref="E2:G2"/>
    <mergeCell ref="D2:D3"/>
    <mergeCell ref="C2:C3"/>
    <mergeCell ref="B2:B3"/>
    <mergeCell ref="A2:A3"/>
    <mergeCell ref="H2:J2"/>
    <mergeCell ref="K2:M2"/>
    <mergeCell ref="N2:P2"/>
    <mergeCell ref="Q2:S2"/>
    <mergeCell ref="T2:V2"/>
    <mergeCell ref="W2:Y2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Centr Goroda</cp:lastModifiedBy>
  <cp:lastPrinted>2023-02-28T12:48:08Z</cp:lastPrinted>
  <dcterms:created xsi:type="dcterms:W3CDTF">2020-03-30T09:18:46Z</dcterms:created>
  <dcterms:modified xsi:type="dcterms:W3CDTF">2023-04-12T14:37:55Z</dcterms:modified>
</cp:coreProperties>
</file>