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2023\Закупки\Конкурентные закупки\11 закупка 03.2023 Конкурс (Поставка оборудования Североморск Приморская)\Изменения\"/>
    </mc:Choice>
  </mc:AlternateContent>
  <bookViews>
    <workbookView xWindow="22935" yWindow="-105" windowWidth="30930" windowHeight="1689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2" i="1" l="1"/>
  <c r="K10" i="1"/>
  <c r="K4" i="1" l="1"/>
  <c r="K5" i="1"/>
  <c r="K6" i="1"/>
  <c r="K7" i="1"/>
  <c r="K8" i="1"/>
  <c r="K9" i="1"/>
  <c r="K11" i="1"/>
  <c r="H4" i="1"/>
  <c r="I4" i="1" s="1"/>
  <c r="J4" i="1" s="1"/>
  <c r="H5" i="1"/>
  <c r="I5" i="1" s="1"/>
  <c r="J5" i="1" s="1"/>
  <c r="H6" i="1"/>
  <c r="I6" i="1" s="1"/>
  <c r="J6" i="1" s="1"/>
  <c r="H7" i="1"/>
  <c r="I7" i="1" s="1"/>
  <c r="J7" i="1" s="1"/>
  <c r="H8" i="1"/>
  <c r="I8" i="1" s="1"/>
  <c r="J8" i="1" s="1"/>
  <c r="H9" i="1"/>
  <c r="I9" i="1" s="1"/>
  <c r="J9" i="1" s="1"/>
  <c r="H10" i="1"/>
  <c r="I10" i="1" s="1"/>
  <c r="J10" i="1" s="1"/>
  <c r="H11" i="1"/>
  <c r="I11" i="1" s="1"/>
  <c r="J11" i="1" s="1"/>
  <c r="E12" i="1"/>
  <c r="G12" i="1" l="1"/>
  <c r="F12" i="1"/>
  <c r="H12" i="1" l="1"/>
  <c r="I12" i="1" s="1"/>
  <c r="J12" i="1" s="1"/>
  <c r="H3" i="1"/>
  <c r="K3" i="1" l="1"/>
  <c r="I3" i="1"/>
  <c r="J3" i="1" l="1"/>
</calcChain>
</file>

<file path=xl/sharedStrings.xml><?xml version="1.0" encoding="utf-8"?>
<sst xmlns="http://schemas.openxmlformats.org/spreadsheetml/2006/main" count="42" uniqueCount="35">
  <si>
    <t>Объект закупки</t>
  </si>
  <si>
    <t>Ед. изм</t>
  </si>
  <si>
    <t>Кол-во</t>
  </si>
  <si>
    <t>Средняя арифметическая цена</t>
  </si>
  <si>
    <t>№</t>
  </si>
  <si>
    <r>
      <t>Коэффициент вариации цен V (%) (</t>
    </r>
    <r>
      <rPr>
        <i/>
        <sz val="11"/>
        <color theme="1"/>
        <rFont val="Times New Roman"/>
        <family val="1"/>
        <charset val="204"/>
      </rPr>
      <t>не должен превышать 33%</t>
    </r>
    <r>
      <rPr>
        <sz val="11"/>
        <color theme="1"/>
        <rFont val="Times New Roman"/>
        <family val="1"/>
        <charset val="204"/>
      </rPr>
      <t>)</t>
    </r>
  </si>
  <si>
    <t>Коммерческое  предложение №1</t>
  </si>
  <si>
    <t>Коммерческое  предложение №2</t>
  </si>
  <si>
    <t>Коммерческое  предложение №3</t>
  </si>
  <si>
    <t>Расчет НМЦД</t>
  </si>
  <si>
    <t>Итого:</t>
  </si>
  <si>
    <t>1</t>
  </si>
  <si>
    <t>Директор АНО «Центр городского развития Мурманской области»</t>
  </si>
  <si>
    <t>__________ В. А. Миронова</t>
  </si>
  <si>
    <t>Среднее Квадртичное отлонение</t>
  </si>
  <si>
    <t>2</t>
  </si>
  <si>
    <t>3</t>
  </si>
  <si>
    <t>Доставка</t>
  </si>
  <si>
    <t>усл. ед.</t>
  </si>
  <si>
    <t>4</t>
  </si>
  <si>
    <t>5</t>
  </si>
  <si>
    <t>шт.</t>
  </si>
  <si>
    <t>6</t>
  </si>
  <si>
    <t>7</t>
  </si>
  <si>
    <t>8</t>
  </si>
  <si>
    <t>9</t>
  </si>
  <si>
    <t xml:space="preserve">Качалка двухместная </t>
  </si>
  <si>
    <t>Детский игровой комплекс тип 1</t>
  </si>
  <si>
    <t>Детский игровой комплекс тип 2</t>
  </si>
  <si>
    <t>Детский игровой комплекс тип 3</t>
  </si>
  <si>
    <t>Качалка-балансир тип 1</t>
  </si>
  <si>
    <t>Качалка-балансир тип 2</t>
  </si>
  <si>
    <t xml:space="preserve">Карусель </t>
  </si>
  <si>
    <t xml:space="preserve">поставка оборудования </t>
  </si>
  <si>
    <t xml:space="preserve">Садово-парковое оборудование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</si>
</sst>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"/>
  </numFmts>
  <fonts count="1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3" fillId="0" borderId="0" xfId="0" applyFont="1"/>
    <xf numFmtId="4" fontId="3" fillId="0" borderId="0" xfId="0" applyNumberFormat="1" applyFont="1"/>
    <xf numFmtId="4" fontId="0" fillId="0" borderId="0" xfId="0" applyNumberFormat="1"/>
    <xf numFmtId="49" fontId="3" fillId="0" borderId="0" xfId="0" applyNumberFormat="1" applyFont="1"/>
    <xf numFmtId="49" fontId="0" fillId="0" borderId="0" xfId="0" applyNumberFormat="1"/>
    <xf numFmtId="4" fontId="0" fillId="0" borderId="0" xfId="0" applyNumberFormat="1" applyAlignment="1">
      <alignment wrapText="1"/>
    </xf>
    <xf numFmtId="4" fontId="2" fillId="0" borderId="0" xfId="0" applyNumberFormat="1" applyFont="1" applyAlignment="1">
      <alignment horizontal="right" vertical="center" wrapText="1"/>
    </xf>
    <xf numFmtId="4" fontId="3" fillId="0" borderId="4" xfId="0" applyNumberFormat="1" applyFont="1" applyBorder="1" applyAlignment="1">
      <alignment horizontal="center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wrapText="1"/>
    </xf>
    <xf numFmtId="0" fontId="3" fillId="0" borderId="0" xfId="0" applyFont="1" applyAlignment="1">
      <alignment wrapText="1"/>
    </xf>
    <xf numFmtId="4" fontId="3" fillId="0" borderId="0" xfId="0" applyNumberFormat="1" applyFont="1" applyAlignment="1">
      <alignment wrapText="1"/>
    </xf>
    <xf numFmtId="4" fontId="3" fillId="0" borderId="15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164" fontId="0" fillId="0" borderId="0" xfId="0" applyNumberFormat="1"/>
    <xf numFmtId="49" fontId="3" fillId="0" borderId="18" xfId="0" applyNumberFormat="1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 wrapText="1"/>
    </xf>
    <xf numFmtId="4" fontId="5" fillId="0" borderId="10" xfId="0" applyNumberFormat="1" applyFont="1" applyBorder="1" applyAlignment="1">
      <alignment horizontal="center" vertical="center"/>
    </xf>
    <xf numFmtId="4" fontId="5" fillId="0" borderId="11" xfId="0" applyNumberFormat="1" applyFont="1" applyBorder="1" applyAlignment="1">
      <alignment horizontal="center" vertical="center"/>
    </xf>
    <xf numFmtId="4" fontId="5" fillId="0" borderId="12" xfId="0" applyNumberFormat="1" applyFont="1" applyBorder="1" applyAlignment="1">
      <alignment horizontal="center" vertical="center"/>
    </xf>
    <xf numFmtId="4" fontId="5" fillId="0" borderId="8" xfId="0" applyNumberFormat="1" applyFont="1" applyBorder="1" applyAlignment="1">
      <alignment horizontal="center" vertical="center" wrapText="1"/>
    </xf>
    <xf numFmtId="4" fontId="6" fillId="0" borderId="9" xfId="0" applyNumberFormat="1" applyFont="1" applyBorder="1" applyAlignment="1">
      <alignment horizontal="center" vertical="center"/>
    </xf>
    <xf numFmtId="4" fontId="5" fillId="0" borderId="4" xfId="0" applyNumberFormat="1" applyFont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 wrapText="1"/>
    </xf>
    <xf numFmtId="4" fontId="5" fillId="0" borderId="6" xfId="0" applyNumberFormat="1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49" fontId="5" fillId="0" borderId="27" xfId="0" applyNumberFormat="1" applyFont="1" applyBorder="1" applyAlignment="1">
      <alignment horizontal="center" vertical="center"/>
    </xf>
    <xf numFmtId="49" fontId="5" fillId="0" borderId="28" xfId="0" applyNumberFormat="1" applyFont="1" applyBorder="1" applyAlignment="1">
      <alignment horizontal="center" vertical="center"/>
    </xf>
    <xf numFmtId="49" fontId="5" fillId="0" borderId="29" xfId="0" applyNumberFormat="1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 wrapText="1"/>
    </xf>
    <xf numFmtId="49" fontId="3" fillId="0" borderId="31" xfId="0" applyNumberFormat="1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4" fontId="5" fillId="0" borderId="22" xfId="0" applyNumberFormat="1" applyFont="1" applyBorder="1" applyAlignment="1">
      <alignment horizontal="center" vertical="center" wrapText="1"/>
    </xf>
    <xf numFmtId="4" fontId="5" fillId="0" borderId="32" xfId="0" applyNumberFormat="1" applyFont="1" applyBorder="1" applyAlignment="1">
      <alignment horizontal="center" vertical="center"/>
    </xf>
    <xf numFmtId="4" fontId="6" fillId="0" borderId="23" xfId="0" applyNumberFormat="1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/>
    </xf>
    <xf numFmtId="4" fontId="6" fillId="0" borderId="33" xfId="0" applyNumberFormat="1" applyFont="1" applyBorder="1" applyAlignment="1">
      <alignment horizontal="center" vertical="center"/>
    </xf>
    <xf numFmtId="4" fontId="5" fillId="0" borderId="19" xfId="0" applyNumberFormat="1" applyFont="1" applyBorder="1" applyAlignment="1">
      <alignment horizontal="center" vertical="center" wrapText="1"/>
    </xf>
    <xf numFmtId="4" fontId="5" fillId="0" borderId="34" xfId="0" applyNumberFormat="1" applyFont="1" applyBorder="1" applyAlignment="1">
      <alignment horizontal="center" vertical="center" wrapText="1"/>
    </xf>
    <xf numFmtId="4" fontId="5" fillId="0" borderId="26" xfId="0" applyNumberFormat="1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 wrapText="1"/>
    </xf>
    <xf numFmtId="4" fontId="1" fillId="0" borderId="7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right" vertical="center"/>
    </xf>
    <xf numFmtId="49" fontId="5" fillId="0" borderId="1" xfId="0" applyNumberFormat="1" applyFont="1" applyBorder="1" applyAlignment="1">
      <alignment horizontal="right" vertical="center"/>
    </xf>
    <xf numFmtId="49" fontId="5" fillId="0" borderId="17" xfId="0" applyNumberFormat="1" applyFont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5"/>
  <sheetViews>
    <sheetView tabSelected="1" zoomScaleNormal="100" workbookViewId="0">
      <selection activeCell="M2" sqref="M2"/>
    </sheetView>
  </sheetViews>
  <sheetFormatPr defaultRowHeight="15" x14ac:dyDescent="0.25"/>
  <cols>
    <col min="1" max="1" width="8.28515625" style="5" customWidth="1"/>
    <col min="2" max="2" width="35.85546875" customWidth="1"/>
    <col min="3" max="3" width="12.7109375" customWidth="1"/>
    <col min="5" max="6" width="17.7109375" style="3" customWidth="1"/>
    <col min="7" max="8" width="17.140625" style="3" customWidth="1"/>
    <col min="9" max="9" width="16.7109375" style="3" customWidth="1"/>
    <col min="10" max="10" width="20.7109375" style="3" customWidth="1"/>
    <col min="11" max="11" width="16.140625" style="3" customWidth="1"/>
    <col min="12" max="12" width="12.28515625" bestFit="1" customWidth="1"/>
    <col min="13" max="13" width="13.7109375" style="17" bestFit="1" customWidth="1"/>
    <col min="14" max="14" width="11.7109375" style="3" bestFit="1" customWidth="1"/>
  </cols>
  <sheetData>
    <row r="1" spans="1:13" ht="106.5" customHeight="1" thickBot="1" x14ac:dyDescent="0.3">
      <c r="A1" s="11"/>
      <c r="B1" s="12"/>
      <c r="C1" s="12"/>
      <c r="D1" s="12"/>
      <c r="E1" s="13"/>
      <c r="F1" s="13"/>
      <c r="G1" s="51" t="s">
        <v>33</v>
      </c>
      <c r="H1" s="51"/>
      <c r="I1" s="51"/>
      <c r="J1" s="51"/>
      <c r="K1" s="51"/>
    </row>
    <row r="2" spans="1:13" ht="60.75" thickBot="1" x14ac:dyDescent="0.3">
      <c r="A2" s="18" t="s">
        <v>4</v>
      </c>
      <c r="B2" s="34" t="s">
        <v>0</v>
      </c>
      <c r="C2" s="33" t="s">
        <v>1</v>
      </c>
      <c r="D2" s="19" t="s">
        <v>2</v>
      </c>
      <c r="E2" s="14" t="s">
        <v>6</v>
      </c>
      <c r="F2" s="9" t="s">
        <v>7</v>
      </c>
      <c r="G2" s="15" t="s">
        <v>8</v>
      </c>
      <c r="H2" s="8" t="s">
        <v>3</v>
      </c>
      <c r="I2" s="9" t="s">
        <v>14</v>
      </c>
      <c r="J2" s="10" t="s">
        <v>5</v>
      </c>
      <c r="K2" s="16" t="s">
        <v>9</v>
      </c>
    </row>
    <row r="3" spans="1:13" x14ac:dyDescent="0.25">
      <c r="A3" s="30" t="s">
        <v>11</v>
      </c>
      <c r="B3" s="49" t="s">
        <v>26</v>
      </c>
      <c r="C3" s="36" t="s">
        <v>21</v>
      </c>
      <c r="D3" s="37">
        <v>2</v>
      </c>
      <c r="E3" s="20">
        <v>152600</v>
      </c>
      <c r="F3" s="21">
        <v>168000</v>
      </c>
      <c r="G3" s="22">
        <v>140010</v>
      </c>
      <c r="H3" s="40">
        <f>AVERAGE(E3:G3)</f>
        <v>153536.66666666666</v>
      </c>
      <c r="I3" s="41">
        <f t="shared" ref="I3" si="0">SQRT(((SUM((POWER(E3-H3,2)),(POWER(F3-H3,2)),(POWER(G3-H3,2)))/(COLUMNS(E3:G3)-1))))</f>
        <v>14018.488981817311</v>
      </c>
      <c r="J3" s="42">
        <f>I3/H3*100</f>
        <v>9.1303851296002971</v>
      </c>
      <c r="K3" s="46">
        <f>AVERAGE(E3:G3)</f>
        <v>153536.66666666666</v>
      </c>
      <c r="M3" s="3"/>
    </row>
    <row r="4" spans="1:13" x14ac:dyDescent="0.25">
      <c r="A4" s="31" t="s">
        <v>15</v>
      </c>
      <c r="B4" s="35" t="s">
        <v>27</v>
      </c>
      <c r="C4" s="38" t="s">
        <v>21</v>
      </c>
      <c r="D4" s="39">
        <v>1</v>
      </c>
      <c r="E4" s="20">
        <v>443761</v>
      </c>
      <c r="F4" s="21">
        <v>488544</v>
      </c>
      <c r="G4" s="22">
        <v>407120</v>
      </c>
      <c r="H4" s="23">
        <f t="shared" ref="H4:H12" si="1">AVERAGE(E4:G4)</f>
        <v>446475</v>
      </c>
      <c r="I4" s="21">
        <f t="shared" ref="I4:I12" si="2">SQRT(((SUM((POWER(E4-H4,2)),(POWER(F4-H4,2)),(POWER(G4-H4,2)))/(COLUMNS(E4:G4)-1))))</f>
        <v>40779.790227513433</v>
      </c>
      <c r="J4" s="24">
        <f t="shared" ref="J4:J12" si="3">I4/H4*100</f>
        <v>9.133723103760218</v>
      </c>
      <c r="K4" s="47">
        <f t="shared" ref="K4:K11" si="4">AVERAGE(E4:G4)</f>
        <v>446475</v>
      </c>
      <c r="M4" s="3"/>
    </row>
    <row r="5" spans="1:13" x14ac:dyDescent="0.25">
      <c r="A5" s="31" t="s">
        <v>16</v>
      </c>
      <c r="B5" s="35" t="s">
        <v>28</v>
      </c>
      <c r="C5" s="38" t="s">
        <v>21</v>
      </c>
      <c r="D5" s="39">
        <v>1</v>
      </c>
      <c r="E5" s="20">
        <v>1847757</v>
      </c>
      <c r="F5" s="21">
        <v>2034228</v>
      </c>
      <c r="G5" s="22">
        <v>1695190</v>
      </c>
      <c r="H5" s="23">
        <f t="shared" si="1"/>
        <v>1859058.3333333333</v>
      </c>
      <c r="I5" s="21">
        <f t="shared" si="2"/>
        <v>169801.29994300203</v>
      </c>
      <c r="J5" s="24">
        <f t="shared" si="3"/>
        <v>9.1337263010216851</v>
      </c>
      <c r="K5" s="47">
        <f t="shared" si="4"/>
        <v>1859058.3333333333</v>
      </c>
      <c r="M5" s="3"/>
    </row>
    <row r="6" spans="1:13" x14ac:dyDescent="0.25">
      <c r="A6" s="31" t="s">
        <v>19</v>
      </c>
      <c r="B6" s="35" t="s">
        <v>29</v>
      </c>
      <c r="C6" s="38" t="s">
        <v>21</v>
      </c>
      <c r="D6" s="39">
        <v>1</v>
      </c>
      <c r="E6" s="20">
        <v>573166</v>
      </c>
      <c r="F6" s="21">
        <v>631008</v>
      </c>
      <c r="G6" s="22">
        <v>525840</v>
      </c>
      <c r="H6" s="23">
        <f t="shared" si="1"/>
        <v>576671.33333333337</v>
      </c>
      <c r="I6" s="21">
        <f t="shared" si="2"/>
        <v>52671.553777473979</v>
      </c>
      <c r="J6" s="24">
        <f t="shared" si="3"/>
        <v>9.1337215382315939</v>
      </c>
      <c r="K6" s="47">
        <f t="shared" si="4"/>
        <v>576671.33333333337</v>
      </c>
      <c r="M6" s="3"/>
    </row>
    <row r="7" spans="1:13" x14ac:dyDescent="0.25">
      <c r="A7" s="31" t="s">
        <v>20</v>
      </c>
      <c r="B7" s="35" t="s">
        <v>30</v>
      </c>
      <c r="C7" s="38" t="s">
        <v>21</v>
      </c>
      <c r="D7" s="39">
        <v>1</v>
      </c>
      <c r="E7" s="20">
        <v>179076</v>
      </c>
      <c r="F7" s="21">
        <v>197148</v>
      </c>
      <c r="G7" s="22">
        <v>164290</v>
      </c>
      <c r="H7" s="23">
        <f t="shared" si="1"/>
        <v>180171.33333333334</v>
      </c>
      <c r="I7" s="21">
        <f t="shared" si="2"/>
        <v>16456.362214454726</v>
      </c>
      <c r="J7" s="24">
        <f t="shared" si="3"/>
        <v>9.1337294951405834</v>
      </c>
      <c r="K7" s="47">
        <f t="shared" si="4"/>
        <v>180171.33333333334</v>
      </c>
      <c r="M7" s="3"/>
    </row>
    <row r="8" spans="1:13" x14ac:dyDescent="0.25">
      <c r="A8" s="31" t="s">
        <v>22</v>
      </c>
      <c r="B8" s="35" t="s">
        <v>31</v>
      </c>
      <c r="C8" s="38" t="s">
        <v>21</v>
      </c>
      <c r="D8" s="39">
        <v>1</v>
      </c>
      <c r="E8" s="20">
        <v>132566</v>
      </c>
      <c r="F8" s="21">
        <v>145944</v>
      </c>
      <c r="G8" s="22">
        <v>121620</v>
      </c>
      <c r="H8" s="23">
        <f t="shared" si="1"/>
        <v>133376.66666666666</v>
      </c>
      <c r="I8" s="21">
        <f t="shared" si="2"/>
        <v>12182.246481389766</v>
      </c>
      <c r="J8" s="24">
        <f t="shared" si="3"/>
        <v>9.133716403211281</v>
      </c>
      <c r="K8" s="47">
        <f t="shared" si="4"/>
        <v>133376.66666666666</v>
      </c>
      <c r="M8" s="3"/>
    </row>
    <row r="9" spans="1:13" x14ac:dyDescent="0.25">
      <c r="A9" s="31" t="s">
        <v>23</v>
      </c>
      <c r="B9" s="35" t="s">
        <v>34</v>
      </c>
      <c r="C9" s="38" t="s">
        <v>21</v>
      </c>
      <c r="D9" s="39">
        <v>2</v>
      </c>
      <c r="E9" s="20">
        <v>478358</v>
      </c>
      <c r="F9" s="21">
        <v>526632</v>
      </c>
      <c r="G9" s="22">
        <v>438860</v>
      </c>
      <c r="H9" s="23">
        <f t="shared" si="1"/>
        <v>481283.33333333331</v>
      </c>
      <c r="I9" s="21">
        <f t="shared" si="2"/>
        <v>43959.062516542974</v>
      </c>
      <c r="J9" s="24">
        <f t="shared" si="3"/>
        <v>9.1337180143109702</v>
      </c>
      <c r="K9" s="47">
        <f t="shared" si="4"/>
        <v>481283.33333333331</v>
      </c>
      <c r="M9" s="3"/>
    </row>
    <row r="10" spans="1:13" x14ac:dyDescent="0.25">
      <c r="A10" s="31" t="s">
        <v>24</v>
      </c>
      <c r="B10" s="35" t="s">
        <v>32</v>
      </c>
      <c r="C10" s="38" t="s">
        <v>21</v>
      </c>
      <c r="D10" s="39">
        <v>1</v>
      </c>
      <c r="E10" s="20">
        <v>555246</v>
      </c>
      <c r="F10" s="21">
        <v>611280</v>
      </c>
      <c r="G10" s="22">
        <v>509400</v>
      </c>
      <c r="H10" s="23">
        <f t="shared" si="1"/>
        <v>558642</v>
      </c>
      <c r="I10" s="21">
        <f t="shared" si="2"/>
        <v>51024.829367671577</v>
      </c>
      <c r="J10" s="24">
        <f t="shared" si="3"/>
        <v>9.1337259582472452</v>
      </c>
      <c r="K10" s="47">
        <f>AVERAGE(E10:G10)</f>
        <v>558642</v>
      </c>
      <c r="M10" s="3"/>
    </row>
    <row r="11" spans="1:13" ht="15.75" thickBot="1" x14ac:dyDescent="0.3">
      <c r="A11" s="32" t="s">
        <v>25</v>
      </c>
      <c r="B11" s="50" t="s">
        <v>17</v>
      </c>
      <c r="C11" s="28" t="s">
        <v>18</v>
      </c>
      <c r="D11" s="29">
        <v>1</v>
      </c>
      <c r="E11" s="20">
        <v>189000</v>
      </c>
      <c r="F11" s="21">
        <v>198000</v>
      </c>
      <c r="G11" s="22">
        <v>180000</v>
      </c>
      <c r="H11" s="43">
        <f t="shared" si="1"/>
        <v>189000</v>
      </c>
      <c r="I11" s="44">
        <f t="shared" si="2"/>
        <v>9000</v>
      </c>
      <c r="J11" s="45">
        <f t="shared" si="3"/>
        <v>4.7619047619047619</v>
      </c>
      <c r="K11" s="48">
        <f t="shared" si="4"/>
        <v>189000</v>
      </c>
      <c r="M11" s="3"/>
    </row>
    <row r="12" spans="1:13" ht="15.75" thickBot="1" x14ac:dyDescent="0.3">
      <c r="A12" s="53" t="s">
        <v>10</v>
      </c>
      <c r="B12" s="54"/>
      <c r="C12" s="54"/>
      <c r="D12" s="55"/>
      <c r="E12" s="25">
        <f>SUM(E3:E11)</f>
        <v>4551530</v>
      </c>
      <c r="F12" s="26">
        <f>SUM(F3:F11)</f>
        <v>5000784</v>
      </c>
      <c r="G12" s="26">
        <f>SUM(G3:G11)</f>
        <v>4182330</v>
      </c>
      <c r="H12" s="23">
        <f t="shared" si="1"/>
        <v>4578214.666666667</v>
      </c>
      <c r="I12" s="21">
        <f t="shared" si="2"/>
        <v>409878.99568693846</v>
      </c>
      <c r="J12" s="24">
        <f t="shared" si="3"/>
        <v>8.9528129528571352</v>
      </c>
      <c r="K12" s="27">
        <f>SUM(K3:K11)</f>
        <v>4578214.666666667</v>
      </c>
    </row>
    <row r="13" spans="1:13" ht="15.75" customHeight="1" x14ac:dyDescent="0.25">
      <c r="A13" s="4"/>
      <c r="B13" s="1"/>
      <c r="C13" s="1"/>
      <c r="D13" s="1"/>
      <c r="E13" s="2"/>
      <c r="F13" s="2"/>
      <c r="G13" s="51" t="s">
        <v>12</v>
      </c>
      <c r="H13" s="52"/>
      <c r="I13" s="52" t="s">
        <v>13</v>
      </c>
      <c r="J13" s="52"/>
      <c r="K13" s="52"/>
    </row>
    <row r="14" spans="1:13" ht="71.25" customHeight="1" x14ac:dyDescent="0.25">
      <c r="A14" s="4"/>
      <c r="B14" s="1"/>
      <c r="C14" s="1"/>
      <c r="D14" s="1"/>
      <c r="E14" s="2"/>
      <c r="F14" s="2"/>
      <c r="G14" s="51"/>
      <c r="H14" s="51"/>
      <c r="I14" s="51"/>
      <c r="J14" s="51"/>
      <c r="K14" s="51"/>
    </row>
    <row r="15" spans="1:13" ht="15.75" x14ac:dyDescent="0.25">
      <c r="J15" s="6"/>
      <c r="K15" s="7"/>
    </row>
  </sheetData>
  <mergeCells count="4">
    <mergeCell ref="G13:H14"/>
    <mergeCell ref="I13:K14"/>
    <mergeCell ref="A12:D12"/>
    <mergeCell ref="G1:K1"/>
  </mergeCells>
  <pageMargins left="0.7" right="0.7" top="0.75" bottom="0.75" header="0.3" footer="0.3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 Windows</cp:lastModifiedBy>
  <cp:lastPrinted>2023-03-30T10:05:40Z</cp:lastPrinted>
  <dcterms:created xsi:type="dcterms:W3CDTF">2020-03-30T09:18:46Z</dcterms:created>
  <dcterms:modified xsi:type="dcterms:W3CDTF">2023-04-03T11:49:44Z</dcterms:modified>
</cp:coreProperties>
</file>