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22\Закупки\Конкурентные закупки\14 закупка 05.2022 Конкурс (монтаж оборудования юг)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" l="1"/>
  <c r="I20" i="1" s="1"/>
  <c r="J20" i="1" s="1"/>
  <c r="K20" i="1"/>
  <c r="F39" i="1"/>
  <c r="G39" i="1"/>
  <c r="K5" i="1" l="1"/>
  <c r="K6" i="1"/>
  <c r="F21" i="1"/>
  <c r="G21" i="1"/>
  <c r="E21" i="1"/>
  <c r="H19" i="1"/>
  <c r="I19" i="1" s="1"/>
  <c r="J19" i="1" s="1"/>
  <c r="K19" i="1"/>
  <c r="H18" i="1"/>
  <c r="I18" i="1" s="1"/>
  <c r="J18" i="1" s="1"/>
  <c r="K18" i="1"/>
  <c r="H17" i="1"/>
  <c r="I17" i="1" s="1"/>
  <c r="J17" i="1" s="1"/>
  <c r="K17" i="1"/>
  <c r="H6" i="1" l="1"/>
  <c r="I6" i="1" s="1"/>
  <c r="J6" i="1" s="1"/>
  <c r="H7" i="1"/>
  <c r="I7" i="1" s="1"/>
  <c r="J7" i="1" s="1"/>
  <c r="K7" i="1"/>
  <c r="H8" i="1"/>
  <c r="K8" i="1"/>
  <c r="H9" i="1"/>
  <c r="I9" i="1" s="1"/>
  <c r="J9" i="1" s="1"/>
  <c r="K9" i="1"/>
  <c r="H10" i="1"/>
  <c r="I10" i="1" s="1"/>
  <c r="J10" i="1" s="1"/>
  <c r="K10" i="1"/>
  <c r="H11" i="1"/>
  <c r="I11" i="1" s="1"/>
  <c r="J11" i="1" s="1"/>
  <c r="K11" i="1"/>
  <c r="H12" i="1"/>
  <c r="I12" i="1" s="1"/>
  <c r="J12" i="1" s="1"/>
  <c r="K12" i="1"/>
  <c r="H13" i="1"/>
  <c r="I13" i="1" s="1"/>
  <c r="J13" i="1" s="1"/>
  <c r="K13" i="1"/>
  <c r="H14" i="1"/>
  <c r="I14" i="1" s="1"/>
  <c r="J14" i="1" s="1"/>
  <c r="K14" i="1"/>
  <c r="H15" i="1"/>
  <c r="I15" i="1" s="1"/>
  <c r="J15" i="1" s="1"/>
  <c r="K15" i="1"/>
  <c r="H16" i="1"/>
  <c r="I16" i="1" s="1"/>
  <c r="J16" i="1" s="1"/>
  <c r="K16" i="1"/>
  <c r="K21" i="1" l="1"/>
  <c r="I8" i="1"/>
  <c r="H5" i="1"/>
  <c r="H21" i="1" s="1"/>
  <c r="J8" i="1" l="1"/>
  <c r="I5" i="1"/>
  <c r="J5" i="1" s="1"/>
  <c r="I21" i="1" l="1"/>
  <c r="J21" i="1" s="1"/>
  <c r="K34" i="1"/>
  <c r="K33" i="1"/>
  <c r="K28" i="1"/>
  <c r="K37" i="1"/>
  <c r="K31" i="1"/>
  <c r="K24" i="1"/>
  <c r="K25" i="1"/>
  <c r="K27" i="1"/>
  <c r="H31" i="1"/>
  <c r="I31" i="1" s="1"/>
  <c r="J31" i="1" s="1"/>
  <c r="K32" i="1"/>
  <c r="K30" i="1"/>
  <c r="K38" i="1"/>
  <c r="K29" i="1"/>
  <c r="H34" i="1"/>
  <c r="I34" i="1" s="1"/>
  <c r="J34" i="1" s="1"/>
  <c r="K35" i="1"/>
  <c r="H24" i="1"/>
  <c r="I24" i="1" s="1"/>
  <c r="J24" i="1" s="1"/>
  <c r="K36" i="1"/>
  <c r="H36" i="1"/>
  <c r="I36" i="1" s="1"/>
  <c r="J36" i="1" s="1"/>
  <c r="K26" i="1"/>
  <c r="H29" i="1"/>
  <c r="I29" i="1" s="1"/>
  <c r="J29" i="1" s="1"/>
  <c r="H25" i="1"/>
  <c r="I25" i="1" s="1"/>
  <c r="J25" i="1" s="1"/>
  <c r="H27" i="1"/>
  <c r="I27" i="1" s="1"/>
  <c r="J27" i="1" s="1"/>
  <c r="E39" i="1"/>
  <c r="H39" i="1"/>
  <c r="H28" i="1"/>
  <c r="I28" i="1" s="1"/>
  <c r="J28" i="1" s="1"/>
  <c r="K23" i="1"/>
  <c r="H26" i="1"/>
  <c r="I26" i="1" s="1"/>
  <c r="J26" i="1" s="1"/>
  <c r="H23" i="1"/>
  <c r="I23" i="1" s="1"/>
  <c r="J23" i="1" s="1"/>
  <c r="H37" i="1"/>
  <c r="I37" i="1" s="1"/>
  <c r="J37" i="1" s="1"/>
  <c r="H30" i="1"/>
  <c r="I30" i="1" s="1"/>
  <c r="J30" i="1" s="1"/>
  <c r="H33" i="1"/>
  <c r="I33" i="1" s="1"/>
  <c r="J33" i="1" s="1"/>
  <c r="H32" i="1"/>
  <c r="I32" i="1" s="1"/>
  <c r="J32" i="1" s="1"/>
  <c r="H35" i="1"/>
  <c r="I35" i="1" s="1"/>
  <c r="J35" i="1" s="1"/>
  <c r="H38" i="1"/>
  <c r="I38" i="1" s="1"/>
  <c r="J38" i="1" s="1"/>
  <c r="K39" i="1" l="1"/>
  <c r="K40" i="1" s="1"/>
  <c r="I39" i="1"/>
  <c r="J39" i="1" s="1"/>
</calcChain>
</file>

<file path=xl/sharedStrings.xml><?xml version="1.0" encoding="utf-8"?>
<sst xmlns="http://schemas.openxmlformats.org/spreadsheetml/2006/main" count="114" uniqueCount="50">
  <si>
    <t>Объект закупки</t>
  </si>
  <si>
    <t>Ед. изм</t>
  </si>
  <si>
    <t>Кол-во</t>
  </si>
  <si>
    <t>Средняя арифметическая цена</t>
  </si>
  <si>
    <t>№</t>
  </si>
  <si>
    <t>Среднее Квдртичное отлонение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</si>
  <si>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</si>
  <si>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</si>
  <si>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</si>
  <si>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</si>
  <si>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И.о. директора АНО «Центр городского развития Мурманской области»</t>
  </si>
  <si>
    <t>Расчет НМЦД</t>
  </si>
  <si>
    <t>__________ М. С. Коптев</t>
  </si>
  <si>
    <t>м2.</t>
  </si>
  <si>
    <t>Итого:</t>
  </si>
  <si>
    <t>2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</si>
  <si>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</si>
  <si>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</si>
  <si>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</si>
  <si>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</si>
  <si>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</si>
  <si>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</si>
  <si>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</si>
  <si>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</si>
  <si>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</si>
  <si>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</si>
  <si>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</si>
  <si>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</si>
  <si>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</si>
  <si>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</si>
  <si>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</si>
  <si>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Мурманская обл., г. Оленегорск, ул. Строительная, д.58,54</t>
  </si>
  <si>
    <t>Мурманская обл., г. Мончегорск, пр. Металлургов, д.22</t>
  </si>
  <si>
    <t>Мурманская обл., г. Мончегорск, пр. Металлургов, д.7</t>
  </si>
  <si>
    <t>Мурманская обл., г. г.п. Ревда, ул. Кузина, д.9</t>
  </si>
  <si>
    <t>Мурманская обл., г. Кола, Миронова,22 а</t>
  </si>
  <si>
    <t>Мурманская обл., г. Ковдор, ул. Комсомольская, д. 10/2, 10/3</t>
  </si>
  <si>
    <t>Мурманская обл., г. Ковдор, ул. Слюдяная, д.9</t>
  </si>
  <si>
    <t>Мурманская обл., Ковдорский район, с. Ена, д.7</t>
  </si>
  <si>
    <t>Мурманская обл., г. Кировск, в районе озера Верхнее</t>
  </si>
  <si>
    <t>Мурманская обл., г. Кировск, ул. Олимпийская, д.46</t>
  </si>
  <si>
    <t>Мурманская обл., п.г.т. Кильдинстрой, нп Шонгуй, ул. Комсомольская, д.23</t>
  </si>
  <si>
    <t>Мурманская обл., г. Кандалакша, ул. Первомайская, д.15</t>
  </si>
  <si>
    <t>Мурманская обл., г. Кандалакша, ул. Кировская, д.31</t>
  </si>
  <si>
    <t>Мурманская обл., Терский район, г.п. Умба, ул. Совхозная, д.19</t>
  </si>
  <si>
    <t>Мурманская обл., г. Оленегорск, ул. Бардина, д.41</t>
  </si>
  <si>
    <t>Мурманская обл., г. Полярный Зори, н.п. Африканда-2, ул. Мира, д. 1-4</t>
  </si>
  <si>
    <t>Стоимость травмобезопасного покрытия</t>
  </si>
  <si>
    <t>Стоимость монтажа оборудования:</t>
  </si>
  <si>
    <t>Выполнение работ по благоустройству территорий Мурманской области в части устройства детских и спортивных площадок (24.05.2022)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</si>
</sst>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3" fillId="0" borderId="1" xfId="0" applyFont="1" applyBorder="1" applyAlignment="1">
      <alignment wrapText="1"/>
    </xf>
    <xf numFmtId="0" fontId="3" fillId="0" borderId="0" xfId="0" applyFont="1"/>
    <xf numFmtId="4" fontId="3" fillId="0" borderId="1" xfId="0" applyNumberFormat="1" applyFont="1" applyBorder="1" applyAlignment="1">
      <alignment wrapText="1"/>
    </xf>
    <xf numFmtId="4" fontId="3" fillId="0" borderId="0" xfId="0" applyNumberFormat="1" applyFont="1"/>
    <xf numFmtId="4" fontId="0" fillId="0" borderId="0" xfId="0" applyNumberFormat="1"/>
    <xf numFmtId="49" fontId="3" fillId="0" borderId="1" xfId="0" applyNumberFormat="1" applyFont="1" applyBorder="1" applyAlignment="1">
      <alignment wrapText="1"/>
    </xf>
    <xf numFmtId="49" fontId="3" fillId="0" borderId="0" xfId="0" applyNumberFormat="1" applyFont="1"/>
    <xf numFmtId="49" fontId="0" fillId="0" borderId="0" xfId="0" applyNumberFormat="1"/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/>
    </xf>
    <xf numFmtId="4" fontId="3" fillId="0" borderId="24" xfId="0" applyNumberFormat="1" applyFont="1" applyFill="1" applyBorder="1" applyAlignment="1">
      <alignment horizontal="center" vertical="center"/>
    </xf>
    <xf numFmtId="4" fontId="3" fillId="0" borderId="20" xfId="0" applyNumberFormat="1" applyFont="1" applyFill="1" applyBorder="1" applyAlignment="1">
      <alignment horizontal="center" vertical="center" wrapText="1"/>
    </xf>
    <xf numFmtId="4" fontId="3" fillId="0" borderId="26" xfId="0" applyNumberFormat="1" applyFont="1" applyFill="1" applyBorder="1" applyAlignment="1">
      <alignment horizontal="center" vertical="center" wrapText="1"/>
    </xf>
    <xf numFmtId="4" fontId="3" fillId="0" borderId="27" xfId="0" applyNumberFormat="1" applyFont="1" applyFill="1" applyBorder="1" applyAlignment="1">
      <alignment horizontal="center" vertical="center" wrapText="1"/>
    </xf>
    <xf numFmtId="4" fontId="3" fillId="0" borderId="28" xfId="0" applyNumberFormat="1" applyFont="1" applyFill="1" applyBorder="1" applyAlignment="1">
      <alignment horizontal="center" vertical="center" wrapText="1"/>
    </xf>
    <xf numFmtId="4" fontId="3" fillId="0" borderId="29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/>
    </xf>
    <xf numFmtId="4" fontId="5" fillId="0" borderId="21" xfId="0" applyNumberFormat="1" applyFont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4" fontId="3" fillId="0" borderId="24" xfId="0" applyNumberFormat="1" applyFont="1" applyFill="1" applyBorder="1" applyAlignment="1">
      <alignment horizontal="center" vertical="center" wrapText="1"/>
    </xf>
    <xf numFmtId="4" fontId="3" fillId="0" borderId="37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39" xfId="0" applyNumberFormat="1" applyFont="1" applyFill="1" applyBorder="1" applyAlignment="1">
      <alignment horizontal="center" vertical="center" wrapText="1"/>
    </xf>
    <xf numFmtId="4" fontId="3" fillId="0" borderId="40" xfId="0" applyNumberFormat="1" applyFont="1" applyFill="1" applyBorder="1" applyAlignment="1">
      <alignment horizontal="center" vertical="center" wrapText="1"/>
    </xf>
    <xf numFmtId="4" fontId="3" fillId="0" borderId="41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/>
    </xf>
    <xf numFmtId="4" fontId="3" fillId="0" borderId="20" xfId="0" applyNumberFormat="1" applyFont="1" applyFill="1" applyBorder="1" applyAlignment="1">
      <alignment horizontal="center" vertical="center"/>
    </xf>
    <xf numFmtId="4" fontId="3" fillId="0" borderId="22" xfId="0" applyNumberFormat="1" applyFont="1" applyFill="1" applyBorder="1" applyAlignment="1">
      <alignment horizontal="center" vertical="center"/>
    </xf>
    <xf numFmtId="4" fontId="3" fillId="0" borderId="42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4" fontId="3" fillId="0" borderId="25" xfId="0" applyNumberFormat="1" applyFont="1" applyFill="1" applyBorder="1" applyAlignment="1">
      <alignment horizontal="center" vertical="center" wrapText="1"/>
    </xf>
    <xf numFmtId="4" fontId="3" fillId="0" borderId="34" xfId="0" applyNumberFormat="1" applyFont="1" applyFill="1" applyBorder="1" applyAlignment="1">
      <alignment horizontal="center" vertical="center" wrapText="1"/>
    </xf>
    <xf numFmtId="4" fontId="3" fillId="0" borderId="43" xfId="0" applyNumberFormat="1" applyFont="1" applyFill="1" applyBorder="1" applyAlignment="1">
      <alignment horizontal="center" vertical="center" wrapText="1"/>
    </xf>
    <xf numFmtId="4" fontId="3" fillId="0" borderId="44" xfId="0" applyNumberFormat="1" applyFont="1" applyFill="1" applyBorder="1" applyAlignment="1">
      <alignment horizontal="center" vertical="center" wrapText="1"/>
    </xf>
    <xf numFmtId="4" fontId="5" fillId="0" borderId="45" xfId="0" applyNumberFormat="1" applyFont="1" applyBorder="1" applyAlignment="1">
      <alignment horizontal="center" vertical="center"/>
    </xf>
    <xf numFmtId="4" fontId="5" fillId="0" borderId="23" xfId="0" applyNumberFormat="1" applyFont="1" applyBorder="1" applyAlignment="1">
      <alignment horizontal="center" vertical="center"/>
    </xf>
    <xf numFmtId="4" fontId="5" fillId="0" borderId="19" xfId="0" applyNumberFormat="1" applyFont="1" applyFill="1" applyBorder="1" applyAlignment="1">
      <alignment horizontal="center" vertical="center"/>
    </xf>
    <xf numFmtId="4" fontId="5" fillId="0" borderId="21" xfId="0" applyNumberFormat="1" applyFont="1" applyFill="1" applyBorder="1" applyAlignment="1">
      <alignment horizontal="center" vertical="center"/>
    </xf>
    <xf numFmtId="4" fontId="5" fillId="0" borderId="46" xfId="0" applyNumberFormat="1" applyFont="1" applyBorder="1" applyAlignment="1">
      <alignment horizontal="center" vertical="center"/>
    </xf>
    <xf numFmtId="4" fontId="3" fillId="0" borderId="42" xfId="0" applyNumberFormat="1" applyFont="1" applyFill="1" applyBorder="1" applyAlignment="1">
      <alignment horizontal="center" vertical="center"/>
    </xf>
    <xf numFmtId="4" fontId="5" fillId="0" borderId="23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3" fillId="0" borderId="30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31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right" vertical="center"/>
    </xf>
    <xf numFmtId="49" fontId="3" fillId="0" borderId="36" xfId="0" applyNumberFormat="1" applyFont="1" applyBorder="1" applyAlignment="1">
      <alignment horizontal="right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38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31" xfId="0" applyNumberFormat="1" applyFont="1" applyBorder="1" applyAlignment="1">
      <alignment horizontal="right" vertical="center"/>
    </xf>
    <xf numFmtId="49" fontId="1" fillId="0" borderId="33" xfId="0" applyNumberFormat="1" applyFont="1" applyBorder="1" applyAlignment="1">
      <alignment horizontal="right" vertical="center"/>
    </xf>
    <xf numFmtId="49" fontId="1" fillId="0" borderId="0" xfId="0" applyNumberFormat="1" applyFont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32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zoomScale="85" zoomScaleNormal="85" workbookViewId="0">
      <selection activeCell="O4" sqref="O4"/>
    </sheetView>
  </sheetViews>
  <sheetFormatPr defaultRowHeight="15" x14ac:dyDescent="0.25"/>
  <cols>
    <col min="1" max="1" width="8.140625" style="8" customWidth="1"/>
    <col min="2" max="2" width="35.85546875" customWidth="1"/>
    <col min="3" max="3" width="12.7109375" customWidth="1"/>
    <col min="5" max="6" width="17.7109375" style="5" customWidth="1"/>
    <col min="7" max="8" width="17.140625" style="5" customWidth="1"/>
    <col min="9" max="9" width="16.7109375" style="5" customWidth="1"/>
    <col min="10" max="10" width="20.7109375" style="5" customWidth="1"/>
    <col min="11" max="11" width="16.140625" style="5" customWidth="1"/>
    <col min="12" max="12" width="12.42578125" bestFit="1" customWidth="1"/>
    <col min="13" max="13" width="10" bestFit="1" customWidth="1"/>
  </cols>
  <sheetData>
    <row r="1" spans="1:11" ht="106.5" customHeight="1" thickBot="1" x14ac:dyDescent="0.3">
      <c r="A1" s="6"/>
      <c r="B1" s="1"/>
      <c r="C1" s="1"/>
      <c r="D1" s="1"/>
      <c r="E1" s="3"/>
      <c r="F1" s="3"/>
      <c r="G1" s="60" t="s">
        <v>49</v>
      </c>
      <c r="H1" s="60"/>
      <c r="I1" s="60"/>
      <c r="J1" s="60"/>
      <c r="K1" s="60"/>
    </row>
    <row r="2" spans="1:11" ht="60.75" customHeight="1" x14ac:dyDescent="0.25">
      <c r="A2" s="89" t="s">
        <v>4</v>
      </c>
      <c r="B2" s="92" t="s">
        <v>0</v>
      </c>
      <c r="C2" s="62" t="s">
        <v>1</v>
      </c>
      <c r="D2" s="64" t="s">
        <v>2</v>
      </c>
      <c r="E2" s="66" t="s">
        <v>7</v>
      </c>
      <c r="F2" s="68" t="s">
        <v>8</v>
      </c>
      <c r="G2" s="70" t="s">
        <v>9</v>
      </c>
      <c r="H2" s="66" t="s">
        <v>3</v>
      </c>
      <c r="I2" s="68" t="s">
        <v>5</v>
      </c>
      <c r="J2" s="70" t="s">
        <v>6</v>
      </c>
      <c r="K2" s="72" t="s">
        <v>11</v>
      </c>
    </row>
    <row r="3" spans="1:11" ht="15.75" thickBot="1" x14ac:dyDescent="0.3">
      <c r="A3" s="90"/>
      <c r="B3" s="93"/>
      <c r="C3" s="63"/>
      <c r="D3" s="65"/>
      <c r="E3" s="67"/>
      <c r="F3" s="69"/>
      <c r="G3" s="71"/>
      <c r="H3" s="67"/>
      <c r="I3" s="69"/>
      <c r="J3" s="71"/>
      <c r="K3" s="73"/>
    </row>
    <row r="4" spans="1:11" ht="29.25" customHeight="1" thickBot="1" x14ac:dyDescent="0.3">
      <c r="A4" s="91"/>
      <c r="B4" s="76" t="s">
        <v>48</v>
      </c>
      <c r="C4" s="77"/>
      <c r="D4" s="77"/>
      <c r="E4" s="78"/>
      <c r="F4" s="78"/>
      <c r="G4" s="78"/>
      <c r="H4" s="78"/>
      <c r="I4" s="78"/>
      <c r="J4" s="78"/>
      <c r="K4" s="79"/>
    </row>
    <row r="5" spans="1:11" ht="30" x14ac:dyDescent="0.25">
      <c r="A5" s="12" t="s">
        <v>16</v>
      </c>
      <c r="B5" s="15" t="s">
        <v>44</v>
      </c>
      <c r="C5" s="18" t="s">
        <v>13</v>
      </c>
      <c r="D5" s="33">
        <v>265</v>
      </c>
      <c r="E5" s="21">
        <v>431950</v>
      </c>
      <c r="F5" s="22">
        <v>596250</v>
      </c>
      <c r="G5" s="49">
        <v>532650</v>
      </c>
      <c r="H5" s="28">
        <f t="shared" ref="H5" si="0">AVERAGE(E5:G5)</f>
        <v>520283.33333333331</v>
      </c>
      <c r="I5" s="22">
        <f t="shared" ref="I5" si="1">SQRT(((SUM((POWER(E5-H5,2)),(POWER(F5-H5,2)),(POWER(G5-H5,2)))/(COLUMNS(E5:G5)-1))))</f>
        <v>82845.176886366375</v>
      </c>
      <c r="J5" s="55">
        <f>I5/H5*100</f>
        <v>15.923088743895899</v>
      </c>
      <c r="K5" s="25">
        <f>AVERAGE(E5:G5)</f>
        <v>520283.33333333331</v>
      </c>
    </row>
    <row r="6" spans="1:11" ht="30" x14ac:dyDescent="0.25">
      <c r="A6" s="13" t="s">
        <v>15</v>
      </c>
      <c r="B6" s="16" t="s">
        <v>43</v>
      </c>
      <c r="C6" s="19" t="s">
        <v>13</v>
      </c>
      <c r="D6" s="34">
        <v>450</v>
      </c>
      <c r="E6" s="45">
        <v>733500</v>
      </c>
      <c r="F6" s="11">
        <v>1012500</v>
      </c>
      <c r="G6" s="24">
        <v>904500</v>
      </c>
      <c r="H6" s="23">
        <f t="shared" ref="H6:H19" si="2">AVERAGE(E6:G6)</f>
        <v>883500</v>
      </c>
      <c r="I6" s="44">
        <f t="shared" ref="I6:I20" si="3">SQRT(((SUM((POWER(E6-H6,2)),(POWER(F6-H6,2)),(POWER(G6-H6,2)))/(COLUMNS(E6:G6)-1))))</f>
        <v>140680.48905232025</v>
      </c>
      <c r="J6" s="56">
        <f t="shared" ref="J6:J21" si="4">I6/H6*100</f>
        <v>15.923088743895896</v>
      </c>
      <c r="K6" s="26">
        <f t="shared" ref="K6:K19" si="5">AVERAGE(E6:G6)</f>
        <v>883500</v>
      </c>
    </row>
    <row r="7" spans="1:11" ht="30" x14ac:dyDescent="0.25">
      <c r="A7" s="13" t="s">
        <v>17</v>
      </c>
      <c r="B7" s="16" t="s">
        <v>42</v>
      </c>
      <c r="C7" s="19" t="s">
        <v>13</v>
      </c>
      <c r="D7" s="34">
        <v>196</v>
      </c>
      <c r="E7" s="45">
        <v>319480</v>
      </c>
      <c r="F7" s="11">
        <v>441000</v>
      </c>
      <c r="G7" s="24">
        <v>393960</v>
      </c>
      <c r="H7" s="23">
        <f t="shared" si="2"/>
        <v>384813.33333333331</v>
      </c>
      <c r="I7" s="44">
        <f t="shared" si="3"/>
        <v>61274.168565010601</v>
      </c>
      <c r="J7" s="56">
        <f t="shared" si="4"/>
        <v>15.923088743895899</v>
      </c>
      <c r="K7" s="26">
        <f t="shared" si="5"/>
        <v>384813.33333333331</v>
      </c>
    </row>
    <row r="8" spans="1:11" ht="45" x14ac:dyDescent="0.25">
      <c r="A8" s="13" t="s">
        <v>18</v>
      </c>
      <c r="B8" s="16" t="s">
        <v>41</v>
      </c>
      <c r="C8" s="19" t="s">
        <v>13</v>
      </c>
      <c r="D8" s="34">
        <v>219</v>
      </c>
      <c r="E8" s="45">
        <v>356970</v>
      </c>
      <c r="F8" s="11">
        <v>492750</v>
      </c>
      <c r="G8" s="24">
        <v>440190</v>
      </c>
      <c r="H8" s="23">
        <f t="shared" si="2"/>
        <v>429970</v>
      </c>
      <c r="I8" s="44">
        <f t="shared" si="3"/>
        <v>68464.504672129187</v>
      </c>
      <c r="J8" s="56">
        <f t="shared" si="4"/>
        <v>15.923088743895896</v>
      </c>
      <c r="K8" s="26">
        <f t="shared" si="5"/>
        <v>429970</v>
      </c>
    </row>
    <row r="9" spans="1:11" ht="30" x14ac:dyDescent="0.25">
      <c r="A9" s="13" t="s">
        <v>19</v>
      </c>
      <c r="B9" s="16" t="s">
        <v>40</v>
      </c>
      <c r="C9" s="19" t="s">
        <v>13</v>
      </c>
      <c r="D9" s="34">
        <v>655</v>
      </c>
      <c r="E9" s="45">
        <v>1067650</v>
      </c>
      <c r="F9" s="11">
        <v>1473750</v>
      </c>
      <c r="G9" s="24">
        <v>1316550</v>
      </c>
      <c r="H9" s="23">
        <f t="shared" si="2"/>
        <v>1285983.3333333333</v>
      </c>
      <c r="I9" s="44">
        <f t="shared" si="3"/>
        <v>204768.26739837724</v>
      </c>
      <c r="J9" s="56">
        <f t="shared" si="4"/>
        <v>15.923088743895896</v>
      </c>
      <c r="K9" s="26">
        <f t="shared" si="5"/>
        <v>1285983.3333333333</v>
      </c>
    </row>
    <row r="10" spans="1:11" ht="30" x14ac:dyDescent="0.25">
      <c r="A10" s="13" t="s">
        <v>20</v>
      </c>
      <c r="B10" s="16" t="s">
        <v>39</v>
      </c>
      <c r="C10" s="19" t="s">
        <v>13</v>
      </c>
      <c r="D10" s="34">
        <v>126</v>
      </c>
      <c r="E10" s="45">
        <v>205380</v>
      </c>
      <c r="F10" s="11">
        <v>283500</v>
      </c>
      <c r="G10" s="24">
        <v>253260</v>
      </c>
      <c r="H10" s="23">
        <f t="shared" si="2"/>
        <v>247380</v>
      </c>
      <c r="I10" s="44">
        <f t="shared" si="3"/>
        <v>39390.536934649674</v>
      </c>
      <c r="J10" s="56">
        <f t="shared" si="4"/>
        <v>15.923088743895899</v>
      </c>
      <c r="K10" s="26">
        <f t="shared" si="5"/>
        <v>247380</v>
      </c>
    </row>
    <row r="11" spans="1:11" ht="30" x14ac:dyDescent="0.25">
      <c r="A11" s="13" t="s">
        <v>21</v>
      </c>
      <c r="B11" s="16" t="s">
        <v>38</v>
      </c>
      <c r="C11" s="19" t="s">
        <v>13</v>
      </c>
      <c r="D11" s="34">
        <v>168</v>
      </c>
      <c r="E11" s="45">
        <v>273840</v>
      </c>
      <c r="F11" s="11">
        <v>378000</v>
      </c>
      <c r="G11" s="24">
        <v>337680</v>
      </c>
      <c r="H11" s="23">
        <f t="shared" si="2"/>
        <v>329840</v>
      </c>
      <c r="I11" s="44">
        <f t="shared" si="3"/>
        <v>52520.715912866232</v>
      </c>
      <c r="J11" s="56">
        <f t="shared" si="4"/>
        <v>15.923088743895899</v>
      </c>
      <c r="K11" s="26">
        <f t="shared" si="5"/>
        <v>329840</v>
      </c>
    </row>
    <row r="12" spans="1:11" ht="30" x14ac:dyDescent="0.25">
      <c r="A12" s="13" t="s">
        <v>22</v>
      </c>
      <c r="B12" s="16" t="s">
        <v>37</v>
      </c>
      <c r="C12" s="19" t="s">
        <v>13</v>
      </c>
      <c r="D12" s="34">
        <v>360</v>
      </c>
      <c r="E12" s="45">
        <v>586800</v>
      </c>
      <c r="F12" s="11">
        <v>810000</v>
      </c>
      <c r="G12" s="24">
        <v>723600</v>
      </c>
      <c r="H12" s="23">
        <f t="shared" si="2"/>
        <v>706800</v>
      </c>
      <c r="I12" s="44">
        <f t="shared" si="3"/>
        <v>112544.39124185621</v>
      </c>
      <c r="J12" s="56">
        <f t="shared" si="4"/>
        <v>15.923088743895899</v>
      </c>
      <c r="K12" s="26">
        <f t="shared" si="5"/>
        <v>706800</v>
      </c>
    </row>
    <row r="13" spans="1:11" ht="30" x14ac:dyDescent="0.25">
      <c r="A13" s="13" t="s">
        <v>23</v>
      </c>
      <c r="B13" s="16" t="s">
        <v>36</v>
      </c>
      <c r="C13" s="19" t="s">
        <v>13</v>
      </c>
      <c r="D13" s="34">
        <v>150</v>
      </c>
      <c r="E13" s="45">
        <v>244500</v>
      </c>
      <c r="F13" s="11">
        <v>337500</v>
      </c>
      <c r="G13" s="24">
        <v>301500</v>
      </c>
      <c r="H13" s="23">
        <f t="shared" si="2"/>
        <v>294500</v>
      </c>
      <c r="I13" s="44">
        <f t="shared" si="3"/>
        <v>46893.496350773421</v>
      </c>
      <c r="J13" s="56">
        <f t="shared" si="4"/>
        <v>15.923088743895899</v>
      </c>
      <c r="K13" s="26">
        <f t="shared" si="5"/>
        <v>294500</v>
      </c>
    </row>
    <row r="14" spans="1:11" ht="30" x14ac:dyDescent="0.25">
      <c r="A14" s="13" t="s">
        <v>24</v>
      </c>
      <c r="B14" s="16" t="s">
        <v>35</v>
      </c>
      <c r="C14" s="19" t="s">
        <v>13</v>
      </c>
      <c r="D14" s="34">
        <v>240</v>
      </c>
      <c r="E14" s="45">
        <v>391200</v>
      </c>
      <c r="F14" s="11">
        <v>540000</v>
      </c>
      <c r="G14" s="24">
        <v>482400</v>
      </c>
      <c r="H14" s="23">
        <f t="shared" si="2"/>
        <v>471200</v>
      </c>
      <c r="I14" s="44">
        <f t="shared" si="3"/>
        <v>75029.594161237474</v>
      </c>
      <c r="J14" s="56">
        <f t="shared" si="4"/>
        <v>15.923088743895899</v>
      </c>
      <c r="K14" s="26">
        <f t="shared" si="5"/>
        <v>471200</v>
      </c>
    </row>
    <row r="15" spans="1:11" ht="30" x14ac:dyDescent="0.25">
      <c r="A15" s="13" t="s">
        <v>25</v>
      </c>
      <c r="B15" s="16" t="s">
        <v>34</v>
      </c>
      <c r="C15" s="19" t="s">
        <v>13</v>
      </c>
      <c r="D15" s="34">
        <v>300</v>
      </c>
      <c r="E15" s="45">
        <v>489000</v>
      </c>
      <c r="F15" s="11">
        <v>675000</v>
      </c>
      <c r="G15" s="24">
        <v>603000</v>
      </c>
      <c r="H15" s="23">
        <f t="shared" si="2"/>
        <v>589000</v>
      </c>
      <c r="I15" s="44">
        <f t="shared" si="3"/>
        <v>93786.992701546842</v>
      </c>
      <c r="J15" s="56">
        <f t="shared" si="4"/>
        <v>15.923088743895899</v>
      </c>
      <c r="K15" s="26">
        <f t="shared" si="5"/>
        <v>589000</v>
      </c>
    </row>
    <row r="16" spans="1:11" ht="30" x14ac:dyDescent="0.25">
      <c r="A16" s="13" t="s">
        <v>26</v>
      </c>
      <c r="B16" s="16" t="s">
        <v>33</v>
      </c>
      <c r="C16" s="19" t="s">
        <v>13</v>
      </c>
      <c r="D16" s="34">
        <v>567</v>
      </c>
      <c r="E16" s="45">
        <v>924210</v>
      </c>
      <c r="F16" s="11">
        <v>1275750</v>
      </c>
      <c r="G16" s="24">
        <v>1139670</v>
      </c>
      <c r="H16" s="23">
        <f t="shared" si="2"/>
        <v>1113210</v>
      </c>
      <c r="I16" s="44">
        <f t="shared" si="3"/>
        <v>177257.41620592354</v>
      </c>
      <c r="J16" s="56">
        <f t="shared" si="4"/>
        <v>15.923088743895899</v>
      </c>
      <c r="K16" s="26">
        <f t="shared" si="5"/>
        <v>1113210</v>
      </c>
    </row>
    <row r="17" spans="1:11" ht="30" x14ac:dyDescent="0.25">
      <c r="A17" s="13" t="s">
        <v>27</v>
      </c>
      <c r="B17" s="16" t="s">
        <v>32</v>
      </c>
      <c r="C17" s="19" t="s">
        <v>13</v>
      </c>
      <c r="D17" s="34">
        <v>605</v>
      </c>
      <c r="E17" s="45">
        <v>986150</v>
      </c>
      <c r="F17" s="11">
        <v>1361250</v>
      </c>
      <c r="G17" s="24">
        <v>1216050</v>
      </c>
      <c r="H17" s="23">
        <f t="shared" si="2"/>
        <v>1187816.6666666667</v>
      </c>
      <c r="I17" s="44">
        <f t="shared" si="3"/>
        <v>189137.10194811944</v>
      </c>
      <c r="J17" s="56">
        <f t="shared" si="4"/>
        <v>15.923088743895894</v>
      </c>
      <c r="K17" s="26">
        <f t="shared" si="5"/>
        <v>1187816.6666666667</v>
      </c>
    </row>
    <row r="18" spans="1:11" ht="30" x14ac:dyDescent="0.25">
      <c r="A18" s="13" t="s">
        <v>28</v>
      </c>
      <c r="B18" s="16" t="s">
        <v>31</v>
      </c>
      <c r="C18" s="19" t="s">
        <v>13</v>
      </c>
      <c r="D18" s="34">
        <v>540</v>
      </c>
      <c r="E18" s="45">
        <v>880200</v>
      </c>
      <c r="F18" s="11">
        <v>1215000</v>
      </c>
      <c r="G18" s="24">
        <v>1085400</v>
      </c>
      <c r="H18" s="23">
        <f t="shared" si="2"/>
        <v>1060200</v>
      </c>
      <c r="I18" s="44">
        <f t="shared" si="3"/>
        <v>168816.58686278432</v>
      </c>
      <c r="J18" s="56">
        <f t="shared" si="4"/>
        <v>15.923088743895899</v>
      </c>
      <c r="K18" s="26">
        <f t="shared" si="5"/>
        <v>1060200</v>
      </c>
    </row>
    <row r="19" spans="1:11" ht="30" x14ac:dyDescent="0.25">
      <c r="A19" s="13" t="s">
        <v>29</v>
      </c>
      <c r="B19" s="16" t="s">
        <v>45</v>
      </c>
      <c r="C19" s="19" t="s">
        <v>13</v>
      </c>
      <c r="D19" s="34">
        <v>800</v>
      </c>
      <c r="E19" s="45">
        <v>1304000</v>
      </c>
      <c r="F19" s="11">
        <v>1800000</v>
      </c>
      <c r="G19" s="24">
        <v>1608000</v>
      </c>
      <c r="H19" s="23">
        <f t="shared" si="2"/>
        <v>1570666.6666666667</v>
      </c>
      <c r="I19" s="44">
        <f t="shared" si="3"/>
        <v>250098.64720412489</v>
      </c>
      <c r="J19" s="56">
        <f t="shared" si="4"/>
        <v>15.923088743895896</v>
      </c>
      <c r="K19" s="26">
        <f t="shared" si="5"/>
        <v>1570666.6666666667</v>
      </c>
    </row>
    <row r="20" spans="1:11" ht="30.75" thickBot="1" x14ac:dyDescent="0.3">
      <c r="A20" s="14" t="s">
        <v>30</v>
      </c>
      <c r="B20" s="17" t="s">
        <v>46</v>
      </c>
      <c r="C20" s="20" t="s">
        <v>13</v>
      </c>
      <c r="D20" s="35">
        <v>721</v>
      </c>
      <c r="E20" s="46">
        <v>1175230</v>
      </c>
      <c r="F20" s="47">
        <v>1622250</v>
      </c>
      <c r="G20" s="50">
        <v>1449210</v>
      </c>
      <c r="H20" s="48">
        <f>AVERAGE(E20:G20)</f>
        <v>1415563.3333333333</v>
      </c>
      <c r="I20" s="58">
        <f t="shared" si="3"/>
        <v>225401.40579271759</v>
      </c>
      <c r="J20" s="59">
        <f>I20/H20*100</f>
        <v>15.923088743895899</v>
      </c>
      <c r="K20" s="27">
        <f>AVERAGE(E20:G20)</f>
        <v>1415563.3333333333</v>
      </c>
    </row>
    <row r="21" spans="1:11" ht="15.75" thickBot="1" x14ac:dyDescent="0.3">
      <c r="A21" s="87"/>
      <c r="B21" s="88"/>
      <c r="C21" s="88"/>
      <c r="D21" s="88"/>
      <c r="E21" s="41">
        <f>SUM(E5:E20)</f>
        <v>10370060</v>
      </c>
      <c r="F21" s="42">
        <f t="shared" ref="F21:G21" si="6">SUM(F5:F20)</f>
        <v>14314500</v>
      </c>
      <c r="G21" s="43">
        <f t="shared" si="6"/>
        <v>12787620</v>
      </c>
      <c r="H21" s="41">
        <f t="shared" ref="H21" si="7">SUM(H5:H20)</f>
        <v>12490726.666666666</v>
      </c>
      <c r="I21" s="42">
        <f t="shared" ref="I21" si="8">SUM(I5:I20)</f>
        <v>1988909.4918908032</v>
      </c>
      <c r="J21" s="57">
        <f t="shared" si="4"/>
        <v>15.923088743895896</v>
      </c>
      <c r="K21" s="31">
        <f t="shared" ref="K21" si="9">SUM(K5:K20)</f>
        <v>12490726.666666666</v>
      </c>
    </row>
    <row r="22" spans="1:11" ht="29.25" customHeight="1" thickBot="1" x14ac:dyDescent="0.3">
      <c r="A22" s="80" t="s">
        <v>47</v>
      </c>
      <c r="B22" s="81"/>
      <c r="C22" s="81"/>
      <c r="D22" s="81"/>
      <c r="E22" s="82"/>
      <c r="F22" s="82"/>
      <c r="G22" s="82"/>
      <c r="H22" s="82"/>
      <c r="I22" s="82"/>
      <c r="J22" s="82"/>
      <c r="K22" s="83"/>
    </row>
    <row r="23" spans="1:11" ht="30.75" thickBot="1" x14ac:dyDescent="0.3">
      <c r="A23" s="12" t="s">
        <v>16</v>
      </c>
      <c r="B23" s="15" t="s">
        <v>44</v>
      </c>
      <c r="C23" s="18" t="s">
        <v>13</v>
      </c>
      <c r="D23" s="33">
        <v>265</v>
      </c>
      <c r="E23" s="28">
        <v>874500</v>
      </c>
      <c r="F23" s="36">
        <v>795000</v>
      </c>
      <c r="G23" s="49">
        <v>821500</v>
      </c>
      <c r="H23" s="28">
        <f>AVERAGE(E23:G23)</f>
        <v>830333.33333333337</v>
      </c>
      <c r="I23" s="36">
        <f>SQRT(((SUM((POWER(E23-H23,2)),(POWER(F23-H23,2)),(POWER(G23-H23,2)))/(COLUMNS(E23:G23)-1))))</f>
        <v>40479.418638776588</v>
      </c>
      <c r="J23" s="29">
        <f>I23/H23*100</f>
        <v>4.875080526548766</v>
      </c>
      <c r="K23" s="25">
        <f>AVERAGE(E23:G23)</f>
        <v>830333.33333333337</v>
      </c>
    </row>
    <row r="24" spans="1:11" ht="30.75" thickBot="1" x14ac:dyDescent="0.3">
      <c r="A24" s="13" t="s">
        <v>15</v>
      </c>
      <c r="B24" s="16" t="s">
        <v>43</v>
      </c>
      <c r="C24" s="19" t="s">
        <v>13</v>
      </c>
      <c r="D24" s="34">
        <v>450</v>
      </c>
      <c r="E24" s="23">
        <v>1485000</v>
      </c>
      <c r="F24" s="11">
        <v>1350000</v>
      </c>
      <c r="G24" s="24">
        <v>1395000</v>
      </c>
      <c r="H24" s="23">
        <f t="shared" ref="H24:H38" si="10">AVERAGE(E24:G24)</f>
        <v>1410000</v>
      </c>
      <c r="I24" s="11">
        <f t="shared" ref="I24:I38" si="11">SQRT(((SUM((POWER(E24-H24,2)),(POWER(F24-H24,2)),(POWER(G24-H24,2)))/(COLUMNS(E24:G24)-1))))</f>
        <v>68738.635424337597</v>
      </c>
      <c r="J24" s="30">
        <f t="shared" ref="J24:J38" si="12">I24/H24*100</f>
        <v>4.875080526548766</v>
      </c>
      <c r="K24" s="25">
        <f t="shared" ref="K24:K38" si="13">AVERAGE(E24:G24)</f>
        <v>1410000</v>
      </c>
    </row>
    <row r="25" spans="1:11" ht="30.75" thickBot="1" x14ac:dyDescent="0.3">
      <c r="A25" s="13" t="s">
        <v>17</v>
      </c>
      <c r="B25" s="16" t="s">
        <v>42</v>
      </c>
      <c r="C25" s="19" t="s">
        <v>13</v>
      </c>
      <c r="D25" s="34">
        <v>196</v>
      </c>
      <c r="E25" s="23">
        <v>646800</v>
      </c>
      <c r="F25" s="11">
        <v>588000</v>
      </c>
      <c r="G25" s="24">
        <v>607600</v>
      </c>
      <c r="H25" s="23">
        <f t="shared" si="10"/>
        <v>614133.33333333337</v>
      </c>
      <c r="I25" s="11">
        <f t="shared" si="11"/>
        <v>29939.494540378157</v>
      </c>
      <c r="J25" s="30">
        <f t="shared" si="12"/>
        <v>4.875080526548766</v>
      </c>
      <c r="K25" s="25">
        <f t="shared" si="13"/>
        <v>614133.33333333337</v>
      </c>
    </row>
    <row r="26" spans="1:11" ht="45.75" thickBot="1" x14ac:dyDescent="0.3">
      <c r="A26" s="13" t="s">
        <v>18</v>
      </c>
      <c r="B26" s="16" t="s">
        <v>41</v>
      </c>
      <c r="C26" s="19" t="s">
        <v>13</v>
      </c>
      <c r="D26" s="34">
        <v>219</v>
      </c>
      <c r="E26" s="23">
        <v>722700</v>
      </c>
      <c r="F26" s="11">
        <v>657000</v>
      </c>
      <c r="G26" s="24">
        <v>678900</v>
      </c>
      <c r="H26" s="23">
        <f t="shared" si="10"/>
        <v>686200</v>
      </c>
      <c r="I26" s="11">
        <f t="shared" si="11"/>
        <v>33452.802573177629</v>
      </c>
      <c r="J26" s="30">
        <f t="shared" si="12"/>
        <v>4.8750805265487651</v>
      </c>
      <c r="K26" s="25">
        <f t="shared" si="13"/>
        <v>686200</v>
      </c>
    </row>
    <row r="27" spans="1:11" ht="30.75" thickBot="1" x14ac:dyDescent="0.3">
      <c r="A27" s="13" t="s">
        <v>19</v>
      </c>
      <c r="B27" s="16" t="s">
        <v>40</v>
      </c>
      <c r="C27" s="19" t="s">
        <v>13</v>
      </c>
      <c r="D27" s="34">
        <v>655</v>
      </c>
      <c r="E27" s="23">
        <v>2161500</v>
      </c>
      <c r="F27" s="11">
        <v>1965000</v>
      </c>
      <c r="G27" s="24">
        <v>2030500</v>
      </c>
      <c r="H27" s="23">
        <f t="shared" si="10"/>
        <v>2052333.3333333333</v>
      </c>
      <c r="I27" s="11">
        <f t="shared" si="11"/>
        <v>100052.90267320251</v>
      </c>
      <c r="J27" s="30">
        <f t="shared" si="12"/>
        <v>4.875080526548766</v>
      </c>
      <c r="K27" s="25">
        <f t="shared" si="13"/>
        <v>2052333.3333333333</v>
      </c>
    </row>
    <row r="28" spans="1:11" ht="30.75" thickBot="1" x14ac:dyDescent="0.3">
      <c r="A28" s="13" t="s">
        <v>20</v>
      </c>
      <c r="B28" s="16" t="s">
        <v>39</v>
      </c>
      <c r="C28" s="19" t="s">
        <v>13</v>
      </c>
      <c r="D28" s="34">
        <v>126</v>
      </c>
      <c r="E28" s="23">
        <v>415800</v>
      </c>
      <c r="F28" s="11">
        <v>378000</v>
      </c>
      <c r="G28" s="24">
        <v>390600</v>
      </c>
      <c r="H28" s="23">
        <f t="shared" si="10"/>
        <v>394800</v>
      </c>
      <c r="I28" s="11">
        <f t="shared" si="11"/>
        <v>19246.81791881453</v>
      </c>
      <c r="J28" s="30">
        <f t="shared" si="12"/>
        <v>4.875080526548766</v>
      </c>
      <c r="K28" s="25">
        <f t="shared" si="13"/>
        <v>394800</v>
      </c>
    </row>
    <row r="29" spans="1:11" ht="30.75" thickBot="1" x14ac:dyDescent="0.3">
      <c r="A29" s="13" t="s">
        <v>21</v>
      </c>
      <c r="B29" s="16" t="s">
        <v>38</v>
      </c>
      <c r="C29" s="19" t="s">
        <v>13</v>
      </c>
      <c r="D29" s="34">
        <v>168</v>
      </c>
      <c r="E29" s="23">
        <v>554400</v>
      </c>
      <c r="F29" s="11">
        <v>504000</v>
      </c>
      <c r="G29" s="24">
        <v>520800</v>
      </c>
      <c r="H29" s="23">
        <f t="shared" si="10"/>
        <v>526400</v>
      </c>
      <c r="I29" s="11">
        <f t="shared" si="11"/>
        <v>25662.423891752704</v>
      </c>
      <c r="J29" s="30">
        <f t="shared" si="12"/>
        <v>4.875080526548766</v>
      </c>
      <c r="K29" s="25">
        <f t="shared" si="13"/>
        <v>526400</v>
      </c>
    </row>
    <row r="30" spans="1:11" ht="30.75" thickBot="1" x14ac:dyDescent="0.3">
      <c r="A30" s="13" t="s">
        <v>22</v>
      </c>
      <c r="B30" s="16" t="s">
        <v>37</v>
      </c>
      <c r="C30" s="19" t="s">
        <v>13</v>
      </c>
      <c r="D30" s="34">
        <v>360</v>
      </c>
      <c r="E30" s="23">
        <v>1188000</v>
      </c>
      <c r="F30" s="11">
        <v>1080000</v>
      </c>
      <c r="G30" s="24">
        <v>1116000</v>
      </c>
      <c r="H30" s="23">
        <f t="shared" si="10"/>
        <v>1128000</v>
      </c>
      <c r="I30" s="11">
        <f t="shared" si="11"/>
        <v>54990.908339470079</v>
      </c>
      <c r="J30" s="30">
        <f t="shared" si="12"/>
        <v>4.875080526548766</v>
      </c>
      <c r="K30" s="25">
        <f t="shared" si="13"/>
        <v>1128000</v>
      </c>
    </row>
    <row r="31" spans="1:11" ht="30.75" thickBot="1" x14ac:dyDescent="0.3">
      <c r="A31" s="13" t="s">
        <v>23</v>
      </c>
      <c r="B31" s="16" t="s">
        <v>36</v>
      </c>
      <c r="C31" s="19" t="s">
        <v>13</v>
      </c>
      <c r="D31" s="34">
        <v>150</v>
      </c>
      <c r="E31" s="23">
        <v>495000</v>
      </c>
      <c r="F31" s="11">
        <v>450000</v>
      </c>
      <c r="G31" s="24">
        <v>465000</v>
      </c>
      <c r="H31" s="23">
        <f t="shared" si="10"/>
        <v>470000</v>
      </c>
      <c r="I31" s="11">
        <f t="shared" si="11"/>
        <v>22912.878474779201</v>
      </c>
      <c r="J31" s="30">
        <f t="shared" si="12"/>
        <v>4.875080526548766</v>
      </c>
      <c r="K31" s="25">
        <f t="shared" si="13"/>
        <v>470000</v>
      </c>
    </row>
    <row r="32" spans="1:11" ht="30.75" thickBot="1" x14ac:dyDescent="0.3">
      <c r="A32" s="13" t="s">
        <v>24</v>
      </c>
      <c r="B32" s="16" t="s">
        <v>35</v>
      </c>
      <c r="C32" s="19" t="s">
        <v>13</v>
      </c>
      <c r="D32" s="34">
        <v>240</v>
      </c>
      <c r="E32" s="23">
        <v>792000</v>
      </c>
      <c r="F32" s="11">
        <v>720000</v>
      </c>
      <c r="G32" s="24">
        <v>744000</v>
      </c>
      <c r="H32" s="23">
        <f t="shared" si="10"/>
        <v>752000</v>
      </c>
      <c r="I32" s="11">
        <f t="shared" si="11"/>
        <v>36660.605559646719</v>
      </c>
      <c r="J32" s="30">
        <f t="shared" si="12"/>
        <v>4.875080526548766</v>
      </c>
      <c r="K32" s="25">
        <f t="shared" si="13"/>
        <v>752000</v>
      </c>
    </row>
    <row r="33" spans="1:11" ht="30.75" thickBot="1" x14ac:dyDescent="0.3">
      <c r="A33" s="13" t="s">
        <v>25</v>
      </c>
      <c r="B33" s="16" t="s">
        <v>34</v>
      </c>
      <c r="C33" s="19" t="s">
        <v>13</v>
      </c>
      <c r="D33" s="34">
        <v>300</v>
      </c>
      <c r="E33" s="23">
        <v>990000</v>
      </c>
      <c r="F33" s="11">
        <v>900000</v>
      </c>
      <c r="G33" s="24">
        <v>930000</v>
      </c>
      <c r="H33" s="23">
        <f t="shared" si="10"/>
        <v>940000</v>
      </c>
      <c r="I33" s="11">
        <f t="shared" si="11"/>
        <v>45825.756949558403</v>
      </c>
      <c r="J33" s="30">
        <f t="shared" si="12"/>
        <v>4.875080526548766</v>
      </c>
      <c r="K33" s="25">
        <f t="shared" si="13"/>
        <v>940000</v>
      </c>
    </row>
    <row r="34" spans="1:11" ht="30.75" thickBot="1" x14ac:dyDescent="0.3">
      <c r="A34" s="13" t="s">
        <v>26</v>
      </c>
      <c r="B34" s="16" t="s">
        <v>33</v>
      </c>
      <c r="C34" s="19" t="s">
        <v>13</v>
      </c>
      <c r="D34" s="34">
        <v>567</v>
      </c>
      <c r="E34" s="23">
        <v>1871100</v>
      </c>
      <c r="F34" s="11">
        <v>1701000</v>
      </c>
      <c r="G34" s="24">
        <v>1757700</v>
      </c>
      <c r="H34" s="23">
        <f t="shared" si="10"/>
        <v>1776600</v>
      </c>
      <c r="I34" s="11">
        <f t="shared" si="11"/>
        <v>86610.680634665376</v>
      </c>
      <c r="J34" s="30">
        <f t="shared" si="12"/>
        <v>4.875080526548766</v>
      </c>
      <c r="K34" s="25">
        <f t="shared" si="13"/>
        <v>1776600</v>
      </c>
    </row>
    <row r="35" spans="1:11" ht="30.75" thickBot="1" x14ac:dyDescent="0.3">
      <c r="A35" s="13" t="s">
        <v>27</v>
      </c>
      <c r="B35" s="16" t="s">
        <v>32</v>
      </c>
      <c r="C35" s="19" t="s">
        <v>13</v>
      </c>
      <c r="D35" s="34">
        <v>605</v>
      </c>
      <c r="E35" s="23">
        <v>1996500</v>
      </c>
      <c r="F35" s="11">
        <v>1815000</v>
      </c>
      <c r="G35" s="24">
        <v>1875500</v>
      </c>
      <c r="H35" s="23">
        <f t="shared" si="10"/>
        <v>1895666.6666666667</v>
      </c>
      <c r="I35" s="11">
        <f>SQRT(((SUM((POWER(E35-H35,2)),(POWER(F35-H35,2)),(POWER(G35-H35,2)))/(COLUMNS(E35:G35)-1))))</f>
        <v>92415.276514942772</v>
      </c>
      <c r="J35" s="30">
        <f t="shared" si="12"/>
        <v>4.8750805265487651</v>
      </c>
      <c r="K35" s="25">
        <f t="shared" si="13"/>
        <v>1895666.6666666667</v>
      </c>
    </row>
    <row r="36" spans="1:11" ht="30.75" thickBot="1" x14ac:dyDescent="0.3">
      <c r="A36" s="13" t="s">
        <v>28</v>
      </c>
      <c r="B36" s="16" t="s">
        <v>31</v>
      </c>
      <c r="C36" s="19" t="s">
        <v>13</v>
      </c>
      <c r="D36" s="34">
        <v>540</v>
      </c>
      <c r="E36" s="23">
        <v>1782000</v>
      </c>
      <c r="F36" s="11">
        <v>1620000</v>
      </c>
      <c r="G36" s="24">
        <v>1674000</v>
      </c>
      <c r="H36" s="23">
        <f t="shared" si="10"/>
        <v>1692000</v>
      </c>
      <c r="I36" s="11">
        <f t="shared" si="11"/>
        <v>82486.362509205122</v>
      </c>
      <c r="J36" s="30">
        <f t="shared" si="12"/>
        <v>4.875080526548766</v>
      </c>
      <c r="K36" s="25">
        <f t="shared" si="13"/>
        <v>1692000</v>
      </c>
    </row>
    <row r="37" spans="1:11" ht="30.75" thickBot="1" x14ac:dyDescent="0.3">
      <c r="A37" s="13" t="s">
        <v>29</v>
      </c>
      <c r="B37" s="16" t="s">
        <v>45</v>
      </c>
      <c r="C37" s="19" t="s">
        <v>13</v>
      </c>
      <c r="D37" s="34">
        <v>800</v>
      </c>
      <c r="E37" s="23">
        <v>2640000</v>
      </c>
      <c r="F37" s="11">
        <v>2400000</v>
      </c>
      <c r="G37" s="24">
        <v>2480000</v>
      </c>
      <c r="H37" s="23">
        <f t="shared" si="10"/>
        <v>2506666.6666666665</v>
      </c>
      <c r="I37" s="11">
        <f t="shared" si="11"/>
        <v>122202.01853215574</v>
      </c>
      <c r="J37" s="30">
        <f t="shared" si="12"/>
        <v>4.875080526548766</v>
      </c>
      <c r="K37" s="25">
        <f t="shared" si="13"/>
        <v>2506666.6666666665</v>
      </c>
    </row>
    <row r="38" spans="1:11" ht="30.75" thickBot="1" x14ac:dyDescent="0.3">
      <c r="A38" s="14" t="s">
        <v>30</v>
      </c>
      <c r="B38" s="17" t="s">
        <v>46</v>
      </c>
      <c r="C38" s="20" t="s">
        <v>13</v>
      </c>
      <c r="D38" s="35">
        <v>721</v>
      </c>
      <c r="E38" s="48">
        <v>2379300</v>
      </c>
      <c r="F38" s="47">
        <v>2163000</v>
      </c>
      <c r="G38" s="50">
        <v>2235100</v>
      </c>
      <c r="H38" s="48">
        <f t="shared" si="10"/>
        <v>2259133.3333333335</v>
      </c>
      <c r="I38" s="47">
        <f t="shared" si="11"/>
        <v>110134.56920210535</v>
      </c>
      <c r="J38" s="54">
        <f t="shared" si="12"/>
        <v>4.8750805265487651</v>
      </c>
      <c r="K38" s="25">
        <f t="shared" si="13"/>
        <v>2259133.3333333335</v>
      </c>
    </row>
    <row r="39" spans="1:11" ht="15.75" thickBot="1" x14ac:dyDescent="0.3">
      <c r="A39" s="74" t="s">
        <v>14</v>
      </c>
      <c r="B39" s="75"/>
      <c r="C39" s="75"/>
      <c r="D39" s="75"/>
      <c r="E39" s="38">
        <f>SUM(E23:E38)</f>
        <v>20994600</v>
      </c>
      <c r="F39" s="39">
        <f t="shared" ref="F39:G39" si="14">SUM(F23:F38)</f>
        <v>19086000</v>
      </c>
      <c r="G39" s="40">
        <f t="shared" si="14"/>
        <v>19722200</v>
      </c>
      <c r="H39" s="51">
        <f>AVERAGE(E39:G39)</f>
        <v>19934266.666666668</v>
      </c>
      <c r="I39" s="52">
        <f>SQRT(((SUM((POWER(E39-H39,2)),(POWER(F39-H39,2)),(POWER(G39-H39,2)))/(COLUMNS(E39:G39)-1))))</f>
        <v>971811.55237696844</v>
      </c>
      <c r="J39" s="53">
        <f>I39/H39*100</f>
        <v>4.8750805265487651</v>
      </c>
      <c r="K39" s="37">
        <f>SUM(K23:K38)</f>
        <v>19934266.666666664</v>
      </c>
    </row>
    <row r="40" spans="1:11" ht="15.75" thickBot="1" x14ac:dyDescent="0.3">
      <c r="A40" s="84" t="s">
        <v>14</v>
      </c>
      <c r="B40" s="85"/>
      <c r="C40" s="85"/>
      <c r="D40" s="85"/>
      <c r="E40" s="85"/>
      <c r="F40" s="85"/>
      <c r="G40" s="85"/>
      <c r="H40" s="85"/>
      <c r="I40" s="85"/>
      <c r="J40" s="86"/>
      <c r="K40" s="32">
        <f>SUM(K21+K39)</f>
        <v>32424993.333333328</v>
      </c>
    </row>
    <row r="41" spans="1:11" ht="15.75" customHeight="1" x14ac:dyDescent="0.25">
      <c r="A41" s="7"/>
      <c r="B41" s="2"/>
      <c r="C41" s="2"/>
      <c r="D41" s="2"/>
      <c r="E41" s="4"/>
      <c r="F41" s="4"/>
      <c r="G41" s="61" t="s">
        <v>10</v>
      </c>
      <c r="H41" s="61"/>
      <c r="I41" s="61" t="s">
        <v>12</v>
      </c>
      <c r="J41" s="61"/>
      <c r="K41" s="61"/>
    </row>
    <row r="42" spans="1:11" ht="71.25" customHeight="1" x14ac:dyDescent="0.25">
      <c r="A42" s="7"/>
      <c r="B42" s="2"/>
      <c r="C42" s="2"/>
      <c r="D42" s="2"/>
      <c r="E42" s="4"/>
      <c r="F42" s="4"/>
      <c r="G42" s="61"/>
      <c r="H42" s="61"/>
      <c r="I42" s="61"/>
      <c r="J42" s="61"/>
      <c r="K42" s="61"/>
    </row>
    <row r="43" spans="1:11" ht="15.75" x14ac:dyDescent="0.25">
      <c r="J43" s="9"/>
      <c r="K43" s="10"/>
    </row>
  </sheetData>
  <mergeCells count="19">
    <mergeCell ref="A21:D21"/>
    <mergeCell ref="A2:A4"/>
    <mergeCell ref="B2:B3"/>
    <mergeCell ref="G1:K1"/>
    <mergeCell ref="G41:H42"/>
    <mergeCell ref="I41:K42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A39:D39"/>
    <mergeCell ref="B4:K4"/>
    <mergeCell ref="A22:K22"/>
    <mergeCell ref="A40:J40"/>
  </mergeCells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Настенька</dc:creator>
  <cp:lastModifiedBy>User</cp:lastModifiedBy>
  <cp:lastPrinted>2022-05-04T13:31:21Z</cp:lastPrinted>
  <dcterms:created xsi:type="dcterms:W3CDTF">2020-03-30T09:18:46Z</dcterms:created>
  <dcterms:modified xsi:type="dcterms:W3CDTF">2022-05-24T11:35:05Z</dcterms:modified>
</cp:coreProperties>
</file>